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hergkeletzakim\Documents\ΜΥΡΣΙΝΗ 2024\Έντυπα ελέγχου\"/>
    </mc:Choice>
  </mc:AlternateContent>
  <bookViews>
    <workbookView xWindow="0" yWindow="0" windowWidth="28800" windowHeight="12300"/>
  </bookViews>
  <sheets>
    <sheet name="ΕΝΤΥΠΟ ΕΛΕΓΧΟΥ" sheetId="5" r:id="rId1"/>
    <sheet name="ΟΔΗΓΙΕΣ ΓΙΑ ΕΠΙΘΕΩΡΗΤΕΣ" sheetId="2" r:id="rId2"/>
  </sheets>
  <definedNames>
    <definedName name="_GoBack" localSheetId="0">'ΕΝΤΥΠΟ ΕΛΕΓΧΟΥ'!#REF!</definedName>
    <definedName name="high">'ΕΝΤΥΠΟ ΕΛΕΓΧΟΥ'!$C$245</definedName>
    <definedName name="low">'ΕΝΤΥΠΟ ΕΛΕΓΧΟΥ'!$E$245</definedName>
    <definedName name="medium">'ΕΝΤΥΠΟ ΕΛΕΓΧΟΥ'!$D$245</definedName>
    <definedName name="result">'ΕΝΤΥΠΟ ΕΛΕΓΧΟΥ'!$C$246</definedName>
    <definedName name="synolo1">'ΕΝΤΥΠΟ ΕΛΕΓΧΟΥ'!$F$35</definedName>
    <definedName name="synolo10">'ΕΝΤΥΠΟ ΕΛΕΓΧΟΥ'!$F$190</definedName>
    <definedName name="synolo11">'ΕΝΤΥΠΟ ΕΛΕΓΧΟΥ'!$F$205</definedName>
    <definedName name="synolo12">'ΕΝΤΥΠΟ ΕΛΕΓΧΟΥ'!$F$220</definedName>
    <definedName name="synolo2">'ΕΝΤΥΠΟ ΕΛΕΓΧΟΥ'!$F$56</definedName>
    <definedName name="synolo3">'ΕΝΤΥΠΟ ΕΛΕΓΧΟΥ'!$F$70</definedName>
    <definedName name="synolo4">'ΕΝΤΥΠΟ ΕΛΕΓΧΟΥ'!$F$84</definedName>
    <definedName name="synolo5">'ΕΝΤΥΠΟ ΕΛΕΓΧΟΥ'!$F$99</definedName>
    <definedName name="synolo6">'ΕΝΤΥΠΟ ΕΛΕΓΧΟΥ'!$F$115</definedName>
    <definedName name="synolo7">'ΕΝΤΥΠΟ ΕΛΕΓΧΟΥ'!$F$129</definedName>
    <definedName name="synolo8">'ΕΝΤΥΠΟ ΕΛΕΓΧΟΥ'!$F$150</definedName>
    <definedName name="synolo9">'ΕΝΤΥΠΟ ΕΛΕΓΧΟΥ'!$F$171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20" i="5" l="1"/>
  <c r="F205" i="5"/>
  <c r="F190" i="5"/>
  <c r="F171" i="5"/>
  <c r="F150" i="5"/>
  <c r="F129" i="5"/>
  <c r="F115" i="5"/>
  <c r="F99" i="5"/>
  <c r="F84" i="5"/>
  <c r="F70" i="5"/>
  <c r="F56" i="5"/>
  <c r="F35" i="5"/>
  <c r="D90" i="5" l="1"/>
  <c r="D88" i="5"/>
  <c r="D103" i="5"/>
  <c r="D105" i="5"/>
  <c r="D121" i="5"/>
  <c r="D120" i="5"/>
  <c r="D119" i="5"/>
  <c r="D76" i="5"/>
  <c r="D74" i="5"/>
  <c r="D133" i="5"/>
  <c r="D135" i="5"/>
  <c r="D175" i="5"/>
  <c r="D176" i="5"/>
  <c r="D177" i="5"/>
  <c r="D196" i="5"/>
  <c r="D194" i="5"/>
  <c r="D195" i="5"/>
  <c r="D211" i="5"/>
  <c r="D209" i="5"/>
  <c r="E234" i="5"/>
  <c r="D62" i="5"/>
  <c r="D61" i="5"/>
  <c r="D60" i="5"/>
  <c r="D226" i="5"/>
  <c r="D225" i="5"/>
  <c r="D224" i="5"/>
  <c r="D154" i="5"/>
  <c r="D156" i="5"/>
  <c r="D155" i="5"/>
  <c r="D41" i="5"/>
  <c r="D40" i="5"/>
  <c r="D39" i="5"/>
  <c r="E233" i="5"/>
  <c r="D233" i="5"/>
  <c r="C233" i="5"/>
  <c r="E235" i="5"/>
  <c r="C235" i="5"/>
  <c r="E239" i="5"/>
  <c r="C239" i="5"/>
  <c r="E238" i="5"/>
  <c r="D238" i="5"/>
  <c r="C238" i="5"/>
  <c r="E237" i="5"/>
  <c r="C237" i="5"/>
  <c r="E236" i="5"/>
  <c r="C236" i="5"/>
  <c r="D234" i="5"/>
  <c r="C234" i="5"/>
  <c r="E240" i="5"/>
  <c r="D240" i="5"/>
  <c r="C240" i="5"/>
  <c r="D241" i="5"/>
  <c r="C241" i="5"/>
  <c r="E241" i="5"/>
  <c r="E242" i="5"/>
  <c r="D242" i="5"/>
  <c r="C242" i="5"/>
  <c r="E243" i="5"/>
  <c r="C243" i="5"/>
  <c r="E244" i="5"/>
  <c r="D244" i="5"/>
  <c r="C244" i="5"/>
  <c r="F22" i="5"/>
  <c r="D245" i="5" l="1"/>
  <c r="E245" i="5"/>
  <c r="C245" i="5"/>
  <c r="C246" i="5" l="1"/>
  <c r="F23" i="5" s="1"/>
</calcChain>
</file>

<file path=xl/sharedStrings.xml><?xml version="1.0" encoding="utf-8"?>
<sst xmlns="http://schemas.openxmlformats.org/spreadsheetml/2006/main" count="692" uniqueCount="407">
  <si>
    <t xml:space="preserve">Αρχείο Επιχείρησης (σχεδιαγράμματα &amp; κατόψεις επιχείρησης-διαγράμματα ροής) </t>
  </si>
  <si>
    <t>1.3</t>
  </si>
  <si>
    <t>Αρχείο νερού</t>
  </si>
  <si>
    <t>1.4</t>
  </si>
  <si>
    <t>Αρχείο καθαρισμού - απολύμανσης</t>
  </si>
  <si>
    <t>1.5</t>
  </si>
  <si>
    <t>Αρχείο απεντόμωσης-μυοκτονίας</t>
  </si>
  <si>
    <t>1.6</t>
  </si>
  <si>
    <t>Αρχείο θερμοκρασιών</t>
  </si>
  <si>
    <t>1.7</t>
  </si>
  <si>
    <t>Αρχείο πρώτων υλών/προμηθευτών</t>
  </si>
  <si>
    <t xml:space="preserve">ΣΥΝΟΛΟ ΣΗΜΑΝΤΙΚΩΝ ΣΗΜΕΙΩΝ </t>
  </si>
  <si>
    <t>ΑΞΙΟΛΟΓΗΣΗ ΚΙΝΔΥΝΟΥ ΕΝΟΤΗΤΑΣ</t>
  </si>
  <si>
    <t>ΒΑΘΜΟΙ</t>
  </si>
  <si>
    <t>ΑΞΙΟΛΟΓΗΣΗ</t>
  </si>
  <si>
    <t>Χαμηλού Κίνδυνου</t>
  </si>
  <si>
    <t xml:space="preserve">Μεσαίου Κινδύνου </t>
  </si>
  <si>
    <t xml:space="preserve">Υψηλού Κινδύνου </t>
  </si>
  <si>
    <t>2.0</t>
  </si>
  <si>
    <r>
      <t xml:space="preserve"> ΠΕΡΙΒΑΛΛΟΝ ΚΑΙ ΕΓΚΑΤΑΣΤΑΣΗ</t>
    </r>
    <r>
      <rPr>
        <sz val="8"/>
        <color indexed="8"/>
        <rFont val="Calibri"/>
        <family val="2"/>
        <charset val="161"/>
      </rPr>
      <t> </t>
    </r>
  </si>
  <si>
    <t>2.1</t>
  </si>
  <si>
    <t>Απουσία πηγών μόλυνσης έξω από την επιχείρηση, υγιεινή του περιβάλλοντος χώρου</t>
  </si>
  <si>
    <t>2.2</t>
  </si>
  <si>
    <t>Κατασκευή  από κατάλληλα υλικά που καθαρίζονται εύκολα &amp; διατηρούνται καθαρά</t>
  </si>
  <si>
    <t>α. Δάπεδα</t>
  </si>
  <si>
    <t>β.Τοίχοι</t>
  </si>
  <si>
    <t>γ. Οροφές</t>
  </si>
  <si>
    <t>2.3</t>
  </si>
  <si>
    <t>2.4</t>
  </si>
  <si>
    <t>2.5</t>
  </si>
  <si>
    <t>2.6</t>
  </si>
  <si>
    <t>Επαρκής φωτισμός τεχνητός /φυσικός ,οι λαμπτήρες στο παρασκευαστήριο φέρουν προστατευτικά καλύμματα</t>
  </si>
  <si>
    <t>2.7</t>
  </si>
  <si>
    <t>Υπάρχουν νιπτήρες για το πλύσιμο των χεριών του προσωπικού προσβάσιμοι &amp; εξοπλισμένοι</t>
  </si>
  <si>
    <t xml:space="preserve">ΑΞΙΟΛΟΓΗΣΗ ΚΙΝΔΥΝΟΥ ΕΝΟΤΗΤΑΣ  </t>
  </si>
  <si>
    <t xml:space="preserve">ΒΑΘΜΟΙ </t>
  </si>
  <si>
    <t xml:space="preserve">ΑΞΙΟΛΟΓΗΣΗ </t>
  </si>
  <si>
    <t>3.0</t>
  </si>
  <si>
    <t xml:space="preserve"> ΑΠΟΧΕΤΕΥΣΗ - ΑΠΟΡΡΙΜΑΤΑ</t>
  </si>
  <si>
    <t>3.1</t>
  </si>
  <si>
    <t>3.2</t>
  </si>
  <si>
    <t>Επαρκής αριθμός κάδων απορριμμάτων/ τακτικός καθαρισμός αυτών</t>
  </si>
  <si>
    <t>3 </t>
  </si>
  <si>
    <t>3.3</t>
  </si>
  <si>
    <t>Τακτική απομάκρυνση στερεών αποβλήτων</t>
  </si>
  <si>
    <t>…/1</t>
  </si>
  <si>
    <t>4.0</t>
  </si>
  <si>
    <t xml:space="preserve"> ΑΠΟΧΩΡΗΤΗΡΙΑ </t>
  </si>
  <si>
    <t>4.1</t>
  </si>
  <si>
    <t>Επαρκής αριθμός αποχωρητηρίων για πελάτες και ΑμΕΑ  με εγκαταστάσεις πλυσίματος χεριών, κατάλληλα εξοπλισμένα/αεριζόμενα</t>
  </si>
  <si>
    <t>4.2</t>
  </si>
  <si>
    <t xml:space="preserve">Διατήρηση καθαριότητας του χώρου </t>
  </si>
  <si>
    <t>4.3</t>
  </si>
  <si>
    <t xml:space="preserve">                           ΣΥΝΟΛΟ ΣΗΜΑΝΤΙΚΩΝ ΣΗΜΕΙΩΝ </t>
  </si>
  <si>
    <t xml:space="preserve">ΑΞΙΟΛΟΓΗΣΗ ΚΙΝΔΥΝΟΥ ΕΝΟΤΗΤΑΣ </t>
  </si>
  <si>
    <t>5.0</t>
  </si>
  <si>
    <t xml:space="preserve">ΑΤΟΜΙΚΗ ΥΓΙΕΙΝΗ &amp; ΥΓΕΙΑ ΕΡΓΑΖΟΜΕΝΩΝ </t>
  </si>
  <si>
    <t>5.1</t>
  </si>
  <si>
    <t>5.2</t>
  </si>
  <si>
    <t>Οι εργαζόμενοι φορούν κατάλληλα ρούχα εργασίας &amp; είναι σε καλή κατάσταση</t>
  </si>
  <si>
    <t>5.3</t>
  </si>
  <si>
    <t>ΣΗΜΑΝΤΙΚΟ</t>
  </si>
  <si>
    <t>…/3</t>
  </si>
  <si>
    <t>6.0</t>
  </si>
  <si>
    <t xml:space="preserve">ΝΕΡΟ &amp; ΠΑΓΟΣ </t>
  </si>
  <si>
    <t>6.1</t>
  </si>
  <si>
    <t>Επαρκή και ασφαλή παροχή πόσιμου νερού, ζεστού /κρύου</t>
  </si>
  <si>
    <t>6.2</t>
  </si>
  <si>
    <r>
      <t xml:space="preserve"> </t>
    </r>
    <r>
      <rPr>
        <sz val="12"/>
        <color indexed="8"/>
        <rFont val="Calibri"/>
        <family val="2"/>
        <charset val="161"/>
      </rPr>
      <t>Παραγωγή πάγου από πόσιμο νερό</t>
    </r>
  </si>
  <si>
    <t>6.3</t>
  </si>
  <si>
    <t>Η παγομηχανή είναι καθαρή και λειτουργεί σωστά</t>
  </si>
  <si>
    <t>6.4</t>
  </si>
  <si>
    <t>Αποθήκευση /χειρισμός  πάγου με τρόπο που προλαμβάνεται η επιμόλυνση</t>
  </si>
  <si>
    <t xml:space="preserve">ΣΗΜΑΝΤΙΚΟ </t>
  </si>
  <si>
    <t>…/2</t>
  </si>
  <si>
    <t>7.0</t>
  </si>
  <si>
    <t xml:space="preserve">ΕΛΕΓΧΟΣ ΕΝΤΟΜΩΝ –ΤΡΩΚΤΙΚΩΝ </t>
  </si>
  <si>
    <t>7.1</t>
  </si>
  <si>
    <t>7.2</t>
  </si>
  <si>
    <t>18-0</t>
  </si>
  <si>
    <t>8.0</t>
  </si>
  <si>
    <t>8.1</t>
  </si>
  <si>
    <t>8.2</t>
  </si>
  <si>
    <t>9.0</t>
  </si>
  <si>
    <t xml:space="preserve">ΕΙΔΙΚΕΣ ΥΓΕΙΟΝΟΜΙΚΕΣ ΑΠΑΙΤΗΣΕΙΣ </t>
  </si>
  <si>
    <t xml:space="preserve">       ΑΠΟΘΗΚΕΥΣΗ</t>
  </si>
  <si>
    <t>9.1</t>
  </si>
  <si>
    <t>9.2</t>
  </si>
  <si>
    <t>Τα τρόφιμα είναι τοποθετημένα ανά είδος/κατηγορία  έτσι ώστε να μην  υπάρχει διασταυρούμενη επιμόλυνση</t>
  </si>
  <si>
    <t>9.3</t>
  </si>
  <si>
    <t>Τα τρόφιμα  δεν έρχονται σε επαφή με το  δάπεδο, τους τοίχους &amp; την οροφή.</t>
  </si>
  <si>
    <t>9.4</t>
  </si>
  <si>
    <t>9.5</t>
  </si>
  <si>
    <t>Τα τρόφιμα στα ψυγεία/καταψύκτες φέρουν ετικέτες με ημερομηνία &amp; είδος</t>
  </si>
  <si>
    <t>9.6</t>
  </si>
  <si>
    <t>9.7</t>
  </si>
  <si>
    <t>9.8</t>
  </si>
  <si>
    <t>Οι χώροι αποθήκης &amp; ψυγείων είναι καθαροί.</t>
  </si>
  <si>
    <t>10.0</t>
  </si>
  <si>
    <t>ΠΑΡΑΣΚΕΥΑΣΤΗΡΙΟ</t>
  </si>
  <si>
    <t>Όλες οι επιφάνειες που έρχονται σε επαφή με τα τρόφιμα είναι κατάλληλες ,καθαρίζονται τακτικά &amp; διατηρούνται καθαρές.</t>
  </si>
  <si>
    <t>10.2</t>
  </si>
  <si>
    <t>Σκεύη/εργαλεία διατηρούνται σε καλή κατάσταση,καθαρίζονται τακτικά &amp; αποθηκεύονται</t>
  </si>
  <si>
    <t>10.3</t>
  </si>
  <si>
    <t>Ο εξοπλισμός είναι σε καλή κατάσταση, καθαρίζεται τακτικά</t>
  </si>
  <si>
    <t>10.4</t>
  </si>
  <si>
    <t>10.5</t>
  </si>
  <si>
    <t>10.6</t>
  </si>
  <si>
    <t>Διαφορετικός χειρισμός &amp; διατήρηση ωμών φρούτων /λαχανικών από άλλα τρόφιμα</t>
  </si>
  <si>
    <t>10.7</t>
  </si>
  <si>
    <t>Διαφορετικός χειρισμός/διατήρηση των ημιεπεξεργασμένων &amp; ετοίμων προς κατανάλωση τροφίμων από άλλα τρόφιμα</t>
  </si>
  <si>
    <t xml:space="preserve">Το μαγείρεμα / πλύσιμο σκευών γίνεται εντός της επιχείρησης </t>
  </si>
  <si>
    <t>Τα μέσα καθαρισμού χρησιμοποιούνται σωστά &amp; αποθηκεύονται κατάλληλα</t>
  </si>
  <si>
    <t>11.0</t>
  </si>
  <si>
    <t>ΕΛΕΓΧΟΣ ΘΕΡΜΟΚΡΑΣΙΑΣ</t>
  </si>
  <si>
    <t xml:space="preserve">  Η απόψυξη των τροφίμων γίνεται με υγιεινό τρόπο</t>
  </si>
  <si>
    <t>11.2</t>
  </si>
  <si>
    <t>Τήρηση θερμοκρασιών για τα ζεστά</t>
  </si>
  <si>
    <t>Θερμοκρασία τροφίμων που διατηρούνται υπό ψύξη  στους  &lt;5ο C</t>
  </si>
  <si>
    <t>Θερμοκρασία τροφίμων που διατηρούνται  υπό κατάψυξη στους ≤-18οC</t>
  </si>
  <si>
    <t xml:space="preserve"> Κατάλληλα θερμόμετρα για ψυγεία/καταψύκτες/θερμοθαλάμους</t>
  </si>
  <si>
    <t xml:space="preserve">   Θερμοκρασία για το παγωτό</t>
  </si>
  <si>
    <t>12.0</t>
  </si>
  <si>
    <t>ΚΑΘΑΡΙΣΜΟΣ -ΑΠΟΛΥΜΑΝΣΗ</t>
  </si>
  <si>
    <t>12.1</t>
  </si>
  <si>
    <t>12.2</t>
  </si>
  <si>
    <t>Τα μέσα (εργαλεία) καθαρισμού διατηρούνται σε καλή κατάσταση /καθαρίζονται τακτικά</t>
  </si>
  <si>
    <t>ΣΕΡΒΙΡΙΣΜΑ ΚΑΙ ΠΑΡΑΔΟΣΗ</t>
  </si>
  <si>
    <t>Κατάλληλα, επαρκή και καθαρά εργαλεία/σκεύη σερβιρίσματος</t>
  </si>
  <si>
    <t>Ενημέρωση των καταναλωτών για τα αλλεργιογόνα</t>
  </si>
  <si>
    <t>ΣΤΟΙΧΕΙΑ ΕΛΕΓΧΟΥ</t>
  </si>
  <si>
    <t xml:space="preserve">Ημερομηνία Ελέγχου: </t>
  </si>
  <si>
    <t>Ημερομηνία Επανελέγχου:</t>
  </si>
  <si>
    <t>Έναρξη:</t>
  </si>
  <si>
    <t>Λήξη:</t>
  </si>
  <si>
    <t>Είδος Δραστηριότητας</t>
  </si>
  <si>
    <t>□    Πρώτος έλεγχος</t>
  </si>
  <si>
    <t>□    Προγραμματισμένος</t>
  </si>
  <si>
    <t>□    Κατόπιν καταγγελίας</t>
  </si>
  <si>
    <t>□    Επανέλεγχος (στο ίδιο φύλλο ελέγχου)</t>
  </si>
  <si>
    <t>Κατηγορία Επιχείρησης:</t>
  </si>
  <si>
    <t xml:space="preserve">Είδος ελέγχου: </t>
  </si>
  <si>
    <t>□    Άλλο, (σημειώστε άλλο   λόγο)</t>
  </si>
  <si>
    <t>ΣΤΟΙΧΕΙΑ ΕΓΚΑΤΑΣΤΑΣΗΣ</t>
  </si>
  <si>
    <t>Επωνυμία Εγκατάστασης</t>
  </si>
  <si>
    <t>Ιδιοκτήτης:</t>
  </si>
  <si>
    <t>Εκπρόσωπος   Επιχείρησης (Υγειονομικά Υπεύθυνος):</t>
  </si>
  <si>
    <t>Τηλ./ΦΑΞ:                                                             EMAIL:</t>
  </si>
  <si>
    <t xml:space="preserve">Διεύθυνση: </t>
  </si>
  <si>
    <t>Πόλη:                                                         Τ.Κ.</t>
  </si>
  <si>
    <t>ΑΦΜ:</t>
  </si>
  <si>
    <t>Αριθμός γνωστοποίησης/άδειας:</t>
  </si>
  <si>
    <t>Αριθμός εξυπηρετούμενων/καθήμενων ατόμων</t>
  </si>
  <si>
    <t>Αριθμός υπαλλήλων:</t>
  </si>
  <si>
    <t>Αυτόνομο σύστημα τεχνικού εξαερισμού στα αποχωρητήρια όταν δεν υπάρχει  φυσικός εξαερισμός και προστατευτικα πλέγματα στα παράθυρα</t>
  </si>
  <si>
    <t>Οι πόρτες και τα παράθυρα είναι καθαρά, όπου επιβάλλεται φέρουν  προστατευτικά πλέγματα και κλείνουν ερμητικά</t>
  </si>
  <si>
    <t>Επαρκής φωτισμός τεχνητός / φυσικός ,οι λαμπτήρες στο παρασκευαστήριο φέρουν προστατευτικά καλύμματα</t>
  </si>
  <si>
    <t>Το σύστημα απαγωγής καπνού (απορροφητήρας) στο παρασκευαστήριο είναι επαρκές /καθαρό φιλικό στο περιβάλλον</t>
  </si>
  <si>
    <t>Το σύστημα εξαερισμού είναι επαρκές &amp; καθαρό και τα ανοίγματα του εξαερισμού φέρουν προστατευτικά πλέγματα</t>
  </si>
  <si>
    <t>Επαρκής αριθμός αποχωρητηρίων για πελάτες και ΑμΕΑ  με εγκαταστάσεις πλυσίματος χεριών, κατάλληλα εξοπλισμένα, χωρίς απευθείας πρόσβαση στο παρασκευαστήριο</t>
  </si>
  <si>
    <t>Οι εργαζόμενοι ακολουθούν τους κανόνες ατομικής υγιεινής, είναι εμφανώς υγιείς και δεν καπνίζουν στο χώρο της επιχείρησης</t>
  </si>
  <si>
    <t>Δεν υπάρχουν  έντομα, παράσιτα, πουλιά ή άλλα ζώα εντός της επιχείρησης με χρήση κατάλληλων προληπτικών μέτρων όπου απαιτούνται</t>
  </si>
  <si>
    <t>Δεν υπάρχουν αλλοιωμένα, μη ασφαλή τρόφιμα </t>
  </si>
  <si>
    <t>Διαφορετικός χειρισμός &amp; διατήρηση ωμών φρούτων / λαχανικών από άλλα τρόφιμα</t>
  </si>
  <si>
    <t>10.1</t>
  </si>
  <si>
    <t>8.3</t>
  </si>
  <si>
    <t>8.4</t>
  </si>
  <si>
    <t>8.5</t>
  </si>
  <si>
    <t>8.6</t>
  </si>
  <si>
    <t>8.7</t>
  </si>
  <si>
    <t>8.8</t>
  </si>
  <si>
    <t>9.9</t>
  </si>
  <si>
    <t>Τήρηση θερμοκρασιών για τα ζεστά (&gt; 60ο C)</t>
  </si>
  <si>
    <t>Θερμοκρασία για το παγωτό</t>
  </si>
  <si>
    <t>Η απόψυξη των τροφίμων γίνεται με υγιεινό τρόπο</t>
  </si>
  <si>
    <t>Κατάλληλα θερμόμετρα για ψυγεία/ καταψύκτες / θερμοθαλάμους</t>
  </si>
  <si>
    <t>12.3</t>
  </si>
  <si>
    <t>Τα υλικά συσκευασίας και σκεύη μιας χρήσης είναι σε κατάλληλες συνθήκες αποθήκευσης.</t>
  </si>
  <si>
    <t>Τα δοχεία για την παράδοση των τροφίμων (στα οχήματα μεταφοράς) είναι κατάλληλα για τρόφιμα και καθαρίζονται τακτικά και να φυλάσσονται υπό κατάλληλες συνθήκες υγιεινής</t>
  </si>
  <si>
    <t>11.1</t>
  </si>
  <si>
    <t>Τα υλικά συσκευασίας  και τα σκεύη μιας χρήσης θα αποθηκεύονται κατά τρόπο που θα προστατεύονται από επιμολύνσεις από το περιβάλλον και με τάξη ώστε να αποφεύγονται φθορές στη συσκευασία τους και αλλοιώσεις</t>
  </si>
  <si>
    <t xml:space="preserve"> Αρ.14,Υ1γ/Γ.Ποικ47829/2017 (ΦΕΚ2161/τ.β΄/2017) Υ.Δ.                </t>
  </si>
  <si>
    <t>Στις  επιχειρήσεις μαζικής εστίασης πρόχειρου γεύματος θα υπάρχει ένα διπλό σύστημα νεροχυτών ή ένας νεροχύτης και ένα πλυντήριο. Στον χώρο επεξεργασίας θα υπάρχει και ένας νιπτήρας με παροχή ζεστού και κρύου νερού, κατάλληλα εξοπλισμένος  για το πλύσιμο και στέγνωμα των χεριών των εργαζομένων</t>
  </si>
  <si>
    <t xml:space="preserve">Τα  τρόφιμα δεν έρχονται σε επαφή με χημικές ή άλλες τοξικές ουσίες, οι οποίες βρίσκονται αποθηκευμένες σε χώρους μακριά από τρόφιμα </t>
  </si>
  <si>
    <t xml:space="preserve">Το σερβίρισμα του παρασκευασμένου τρόφιμου που απαιτεί μικρή επεξεργασία (κρέπα, βάφλα, λουκουμάς, κλπ.) γίνεται σε ξεχωριστούς πάγκους από εκεί όπου γίνεται επεξεργασία και χειρισμός ωμών τροφίμων </t>
  </si>
  <si>
    <t xml:space="preserve">Τα μέσα (εργαλεία) καθαρισμού που χρησιμοποιούνται για τον καθαρισμό του παρασκευαστηρίου φυλάσσονται σε ξεχωριστό χώρο και χρησιμοποιούνται μόνο για το σκοπό αυτό. </t>
  </si>
  <si>
    <t>Τα μέσα (εργαλεία) καθαρισμού διατηρούνται σε καλή κατάσταση/ καθαρίζονται τακτικά</t>
  </si>
  <si>
    <t>Η επεξεργασία των τροφίμων, καθώς και  το πλύσιμο των σκευών θα γίνεται στους αντίστοιχους χώρους εντός της επιχείρησης ώστε να αποφεύγεται η διασταυρούμενη επιμόλυνση.</t>
  </si>
  <si>
    <t xml:space="preserve">Τα σκεύη και εργαλεία που χρησιμοποιούνται για το σερβίρισμα των γευμάτων πρέπει να φυλάσσονται καθαρά σε κατάλληλες κλειστές προθήκες. Τα σκεύη σερβιρίσματος θα πρέπει να είναι κατάλληλα και επαρκή (π.χ. ξεχωριστή λαβίδα για κάθε είδος προσφερόμενου τροφίμου).Τα τραπέζια και τα καθίσματα διατηρούνται σε καλή κατάσταση και καθαρά,καθώς επίσης και, πιάτα, ποτήρια,κ.λπ. </t>
  </si>
  <si>
    <t xml:space="preserve"> Τα δοχεία για την παράδοση των τροφίμων ( στα οχήμτα μεταφοράς) είναι κατάλληλα για τρόφιμα και καθαρίζονται τακτικά και να φυλάσσονται υπό κατάλληλες συνθήκες υγιεινής</t>
  </si>
  <si>
    <t>Δεν υπάρχουν  έντομα, παράσιτα, πουλιά ή άλλα ζώα εντός της επιχείρησης με χρήση κατάλληλων προληπτικών μέτρων  όπου απαιτούνται.</t>
  </si>
  <si>
    <t xml:space="preserve">Οι χώροι της επιχείρησης, τα τρόφιμα και ποτά θα προφυλάσσονται από τρωκτικά, έντομα ή άλλα ζώα οικόσιτα ή μη. Τυχόν ενδείξεις από τα παραπάνω κρίνονται κατά περίπτωση.να χρησιμοποιούνται σε αυτά τεχνητοί φραγμοί όπως πλέγματα (σίτα Νο16), αεροκουρτίνες ή άλλα ισοδύναμα μέσα για την αποτροπή εισόδου εντόμων υγειονομικής σημασίας,  τρωκτικών &amp;  πτηνών εντός της επιχείρησης τροφίμων. </t>
  </si>
  <si>
    <t>Υγειονομικός Κανονισμός Αττικοβοιωτίας (ΦΕΚ275/Β/1938) &amp; η Υ.Δ Δ.Υ.Α 7327(ΦΕΚ 360/67)΄Περί εφαρμογής Υγειονομικού Κανονισμού)</t>
  </si>
  <si>
    <t>Οι πόρτες και τα  παράθυρα είναι καθαρά, όπου επιβάλλεται φέρουν  προστατευτικά πλέγματα</t>
  </si>
  <si>
    <t>Το σύστημα εξαερισμού είναι επαρκές &amp; καθαρό &amp; τα ανοίγματα εξαερισμού φέρουν προστατευτικά πλέγματα</t>
  </si>
  <si>
    <t>α)  Άρθ.5 της Υ1γ /47829/17 (Φ.Ε.Κ 2161/17 τ.β΄) Υγ.  Δ/ξης                                              β) Ο Κανονισμός (Ε. Κ.) 852/2004, Παραρτ.ΙΙ, Κεφ.Ι</t>
  </si>
  <si>
    <t>Το σύστημα απαγωγής καπνού (απορροφητήρας)στο παρασκευαστήριο είναι επαρκές /καθαρό φιλικό στο περιβάλλον</t>
  </si>
  <si>
    <t>Κεφ. Ι του Ε.Κ 852/2004 &amp; Άρθ.5, της Υ1γ/47829/17 (Φ.Ε.Κ 2161/17 τ.β΄) Υγ.  Δ/ξης</t>
  </si>
  <si>
    <t>Τα συστήματα εξαερισμού πρέπει να είναι κατασκευασμένα κατά τρόπο που να προσφέρουν εύκολη πρόσβαση σε φίλτρα και άλλα εξαρτήματα που χρειάζονται καθαρισμό ή αντικατάσταση. Στις επιχειρήσεις στις οποίες χρησιμοποιούνται ηλεκτρικές εστίες ή ηλεκτρικοί κλίβανοι, ή ως καύσιμη ύλη
χρησιμοποιείται υγραέριο ή φυσικό αέριο  μπορεί να επιτραπεί η
εγκατάσταση ειδικού συστήματος (π.χ. φίλτρων ενεργού άνθρακα ή άλλου υλικού) κατάλληλου για την εξουδετέρωση των αερίων οσμών κ.λπ. και το οποίο θα πρέπει να συντηρείται ανελλιπώς ώστε να εξασφαλίζεται η κανονική λειτουργία του και το επιθυμητό αποτέλεσμα της όλης εγκατάστασης, δηλαδή η μη δημιουργία οχλήσεων</t>
  </si>
  <si>
    <t>3..1</t>
  </si>
  <si>
    <t>Αποτελεσματική απομάκρυνση &amp; διάθεση λυμάτων με υγειονομικούς όρους</t>
  </si>
  <si>
    <t xml:space="preserve">Σε κάθε επιχείρηση υγειονομικού ενδιαφέροντος πρέπει να υπάρχει ανάλογος αριθμός αποχωρητήριων για την εξυπηρέτηση του προσωπικού και των πελατών της. Τα αποχωρητήρια και οι προθάλαμοι (επιτρέπεται κοινός προθάλαμος) πρέπει να διαθέτουν υδραυλική εγκατάσταση, συνδεδεμένη με κατάλληλο αποχετευτικό σύστημα. Θα υπάρχει επαρκής αριθμός νιπτήρων με υγειονομικά αποδεκτό μηχανισμό, οι οποίοι θα είναι εγκατεστημένοι στους προθαλάμους των αποχωρητηρίων και εφοδιασμένοι με τα απαραίτητα για το πλύσιμο και το στέγνωμα των χεριών καθώς και κατάλληλοι κάδοι απορριμμάτων. Στα αποχωρητήρια να υπάρχουν κατάλληλοι κάδοι απορριμμάτων με ποδοκίνητο μηχανισμό καθώς και άγκιστρο για τοποθέτηση προσωπικών αντικειμένων. Όλοι οι χώροι των αποχωρητηρίων και των προθαλάμων τους να φωτίζονται και να αερίζονται επαρκώς, είτε φυσικά είτε τεχνητά. </t>
  </si>
  <si>
    <t>Οι εγκαταστάσεις υγιεινής πρέπει να διαθέτουν κατάλληλο φυσικό ή μηχανικό εξαερισμό.Για τον τεχνητό εξαερισμό θα τοποθετείται υποχρεωτικά κατάλληλη εγκατάσταση εξαερισμού (σωλήνας απαγωγής επαρκούς διαμέτρου με εξαεριστήρα) και σίτα Νο 16 στα ανοίγματα του εξαερισμού.</t>
  </si>
  <si>
    <t xml:space="preserve">Οι εργαζόμενοι ακολουθούν τους κανόνες ατομικής υγιεινής,είναι εμφανώς υγιείς και δεν καπνίζουν στο χώρο της επιχείρησης </t>
  </si>
  <si>
    <t>Οι εργαζόμενοι πρέπει να έχουν καλές συνήθειες και να τηρούν τους κανόνες ατομικής υγιεινής να πλένουν τα χέρια τους πριν αναλάβουν εργασία.  Οι χειριστές των τροφίμων να φορούν πάντα καθαρή ποδιά, να μη φορούν κοσμήματα όπως ρολόγια, σκουλαρίκια, δακτυλίδια, βραχιόλια κ.α, να έχουν κοντά και καθαρά νύχια και όχι βαμμένα ή πρόσθετα νύχια. Να υπάρχουν αναρτημένες  οδηγίες προς τους εργαζόμενους. Οι εργαζόμενοι απαγορεύεται να καπνίζουν, να πίνουν ή να τρώνε στον χώρο της επιχείρησης. Πρέπει να υπάρχουν ειδικές σημάνσεις (αυτοκόλλητες) στους χώρους που να υπενθυμίζουν στο προσωπικό τις παραπάνω καλές πρακτικές.</t>
  </si>
  <si>
    <t>9..6</t>
  </si>
  <si>
    <t xml:space="preserve"> Ο χειρισμός, η επεξεργασία  και η προσωρινή φύλαξη ευαλλοίωτων ενδιάμεσων προιόντων  (χυλός κρέπας, βάφλας κ.α.) μέχρι την τελική διάθεσή τους πρέπει να γίνεται με τρόπο που να αποφεύγονται οι επιμολύνσεις (διαφορετικοί πάγκοι, διαχωρισμός  θέσεων ψυγείου, αποθήκευση μέσα σε κλειστούς περιέκτες κλπ).</t>
  </si>
  <si>
    <t>Ο εργαζόμενος πρέπει να φορά κατάλληλο, καθαρό και  όταν είναι αναγκαίο  προστατευτικό ρουχισμό.</t>
  </si>
  <si>
    <t>42-30</t>
  </si>
  <si>
    <t>29-12</t>
  </si>
  <si>
    <t>11-0</t>
  </si>
  <si>
    <t>69-51</t>
  </si>
  <si>
    <t>15 - 0</t>
  </si>
  <si>
    <t>27-15</t>
  </si>
  <si>
    <t>14-0</t>
  </si>
  <si>
    <t>24-15</t>
  </si>
  <si>
    <t>Οι εργαζόμενοι φυλάσσουν τα ρούχα εργασίας και τα προσωπικά τους είδη σε ερμάρια/αποδυτήρια</t>
  </si>
  <si>
    <t>27-13</t>
  </si>
  <si>
    <t>29-18</t>
  </si>
  <si>
    <t>17-0</t>
  </si>
  <si>
    <t>24-6</t>
  </si>
  <si>
    <t>5-0</t>
  </si>
  <si>
    <t>Τα τρόφιμα δεν έρχονται σε επαφή με χημικές ή άλλες τοξικές ουσίες, οι  οποίες βρίσκονται αποθηκευμένες σε χώρους μακριά από τρόφιμα</t>
  </si>
  <si>
    <t>81-48</t>
  </si>
  <si>
    <t>47-22</t>
  </si>
  <si>
    <t>Σαφής διαχωρισμός των εργασιών και του εξοπλισμού για τη μικρή επεξεργασία (καθαρές- ακάθαρτες εργασίες, χρονική μετατόπιση)</t>
  </si>
  <si>
    <t>Σαφώς διαχωρισμένοι νεροχύτες για πλύσιμο τροφίμων/πιάτων και χεριών</t>
  </si>
  <si>
    <t>78-60</t>
  </si>
  <si>
    <t>59-25</t>
  </si>
  <si>
    <t>24-0</t>
  </si>
  <si>
    <t>Ημιεπεξεργασμένα &amp; έτοιμα προς κατανάλωση τρόφιμα διατηρούνται σε κατάλληλους περιέκτες στην αποθήκη/ψυγεία με επισήμανση (είδος,ώρα,ημερομηνία παραγωγής)</t>
  </si>
  <si>
    <t>50-19</t>
  </si>
  <si>
    <t>Χρησιμοποιούνται ξεχωριστά μέσα (εργαλεία) καθαρισμού για τον χώρο του παρασκευαστηρίου</t>
  </si>
  <si>
    <t>21-15</t>
  </si>
  <si>
    <t>ΥΠΟΓΡΑΦΗ ΥΓΕΙΟΝΟΜΙΚΑ ΥΠΕΥΘΥΝΟΥ</t>
  </si>
  <si>
    <t>ΥΠΟΓΡΑΦΕΣ ΕΠΙΘΕΩΡΗΤΩΝ</t>
  </si>
  <si>
    <t>Αριθμός Υπαλλήλων ανά βάρδια:</t>
  </si>
  <si>
    <t>Παραγόμενες μερίδες (αριθμός -  κατά δήλωση):</t>
  </si>
  <si>
    <t>ΑΠΟΤΕΛΕΣΜΑ ΕΛΕΓΧΟΥ</t>
  </si>
  <si>
    <t>Αριθμός σημαντικών μη-συμμορφώσεων:</t>
  </si>
  <si>
    <t>Αριθμός άλλων μη-συμμορφώσεων:</t>
  </si>
  <si>
    <t>Αριθμός επαναλαμβανόμενων μη-συμμορφώσεων:</t>
  </si>
  <si>
    <t>ΠΑΡΑΤΗΡΗΣΕΙΣ</t>
  </si>
  <si>
    <t>6-0</t>
  </si>
  <si>
    <t>12-0</t>
  </si>
  <si>
    <t>21-0</t>
  </si>
  <si>
    <t>18-7</t>
  </si>
  <si>
    <t>ΑΠΟΤΕΛΕΣΜΑΤΑ ΕΠΙΜΕΡΟΥΣ ΕΝΟΤΗΤΩΝ</t>
  </si>
  <si>
    <t>ΕΝΟΤΗΤΑ 1</t>
  </si>
  <si>
    <t>ΕΝΟΤΗΤΑ 2</t>
  </si>
  <si>
    <t>ΕΝΟΤΗΤΑ 3</t>
  </si>
  <si>
    <t>ΕΝΟΤΗΤΑ 4</t>
  </si>
  <si>
    <t>ΕΝΟΤΗΤΑ 5</t>
  </si>
  <si>
    <t>ΕΝΟΤΗΤΑ 6</t>
  </si>
  <si>
    <t>ΕΝΟΤΗΤΑ 7</t>
  </si>
  <si>
    <t>ΕΝΟΤΗΤΑ 8</t>
  </si>
  <si>
    <t>ΕΝΟΤΗΤΑ 9</t>
  </si>
  <si>
    <t>ΕΝΟΤΗΤΑ 10</t>
  </si>
  <si>
    <t>ΕΝΟΤΗΤΑ 11</t>
  </si>
  <si>
    <t>ΕΝΟΤΗΤΑ 12</t>
  </si>
  <si>
    <t>ΣΥΝΟΛΙΚΗ ΒΑΘΜΟΛΟΓΙΑ ΕΠΙΧΕΙΡΗΣΗΣ</t>
  </si>
  <si>
    <t>Δεν υπάρχει επαφή, μεταξύ παγίδων, εντομοκτόνων &amp; τροφίμων</t>
  </si>
  <si>
    <t xml:space="preserve">Περιέχει αντίγραφο κατάστασης απασχολούμενου προσωπικού, πιστοποιητικά υγείας του προσωπικού καθώς και πιστοποιητικά εκπαίδευσης αυτών, σε θέματα υγιεινής και ασφάλειας των τροφίμων, σύμφωνα με το επίπεδο που αντιστοιχεί σε κάθε ειδικότητα, όπως προβλέπεται στην εκάστοτε ισχύουσα Εθνική Νομοθεσία, ΥΑ 14708/2007(ΦΕΚ1616/τβ/17-8-2007), όπως ισχύει κάθε φορά.     </t>
  </si>
  <si>
    <t>Περιέχει αποδεικτικό υποβολής γνωστοποίησης ή άδεια λειτουργίας , κατόψεις/ τομές σχεδιαγραμμάτων μηχανικού και διαγράμματα ροής των εργασιών της επιχείρησης με περιγραφική έκθεση όπου απαιτείται.  [Για τις επιχειρήσεις του Επιπέδου ΙΙ (Μεσαίου κινδύνου) &amp; Επιπέδου ΙΙΙ (Υψηλού κινδύνου) όπου υπάρχει παραγωγική διαδικασία, τα διαγράμματα ροής συνοδεύονται από περιγραφική έκθεση]</t>
  </si>
  <si>
    <t>Περιέχει αποδεικτικά στοιχεία του τρόπου υδροδότησης της επιχείρησης και όπου απαιτείται αποτελέσματα δειγματοληψίας.</t>
  </si>
  <si>
    <t xml:space="preserve"> Περιέχει το πρόγραμμα καθαρισμού και απολύμανσης για τους χώρους και τον εξοπλισμό (καθαριότητα χώρων, συντήρης καθαριότητα εξοπλισμού, θερμοθαλάμου, ψυγείων, παγομηχανής, κλπ)  της επιχείρησης τροφίμων και ποτών καθώς και των οχημάτων μεταφοράς τροφίμων και ποτών, τα χρησιμοποιούμενα καθαριστικά και απολυμαντικά, με τα αντίστοιχα πιστοποιητικά, για τη χρήση τους, σε χώρους τροφίμων.</t>
  </si>
  <si>
    <t>Περιέχει τη σύμβαση με αδειοδοτημένη εταιρεία καταπολέμησης εντόμων και τρωκτικών, τις εγκρίσεις κυκλοφορίας και τις τεχνικές προδιαγραφές των σκευασμάτων που χρησιμοποιούνται, το πρόγραμμα καταπολέμησης τρωκτικών και εντόμων, κάτοψη ή σκαρίφημα της επιχείρησης όπου θα απεικονίζονται οι δολωματικοί σταθμοί ή οι σταθμοί παρακολούθησης που έχουν τοποθετηθεί και τα έντυπα αποτελεσματικότητας / τεκμηρίωσης των εφαρμογών.</t>
  </si>
  <si>
    <t>Περιέχει τα στοιχεία τεκμηρίωσης της παρακολούθησης της θερμοκρασίας σε όλα τα στάδια (ψυγεία, καταψύκτες, θερμοθάλαμοι, μαγείρεμα, κ.λπ.).</t>
  </si>
  <si>
    <t xml:space="preserve"> Περιέχει τα στοιχεία των προμηθευτών της επιχείρησης και υπάρχουν τα σχετικά συνοδευτικά δελτία αποστολής των προϊόντων και πρώτων υλών, τα απαιτούμενα στοιχεία για τον έλεγχο της ιχνηλασιμότητας (στοιχεία προμηθευτή, πχ.όνομα, δ/νση, ΑΦΜ).</t>
  </si>
  <si>
    <t xml:space="preserve">Άρθ. 6 της Υ1γ/47829/17 (Φ.Ε.Κ 2161/17 τ.β΄) Υγ. Δ/ξης </t>
  </si>
  <si>
    <t>Άρθ.5 &amp; 6 της Υ1γ / 47829  /17 (Φ.Ε.Κ 2161/17 τ.β΄) Υγ.  Δ/ξης</t>
  </si>
  <si>
    <t xml:space="preserve">Άρθ. 6 της Υ1γ / 47829 /17 (Φ.Ε.Κ 2161/17 τ.β΄) Υγ.  Δ/ξης </t>
  </si>
  <si>
    <t xml:space="preserve">α)  Άρθ.6 της Υ1γ / 47829  /17 (Φ.Ε.Κ 2161/17 τ.β΄) Υγ.  Δ/ξης                                                 β) Παραρτ ΙΙ, ΚΕΦ. V   του  Κανονισμού  852/2004,  </t>
  </si>
  <si>
    <t xml:space="preserve">α)  Άρθ.6 της Υ1γ / 47829  /17 (Φ.Ε.Κ 2161/17 τ.β΄) Υγ.  Δ/ξης                                              β)Παραρτ ΙΙ, ΚΕΦ. IΧ του  Κανονισμού  852/2004, </t>
  </si>
  <si>
    <t xml:space="preserve">Άρθ.6 της Υ1γ / 47829  /17 (Φ.Ε.Κ 2161/17 τ.β΄) Υγ.  Δ/ξης                                        β  )Παραρτ ΙΙ, ΚΕΦ.Ι του  Κανονισμού  852/2004, </t>
  </si>
  <si>
    <t>α) Άρθ.6 της Υ1γ / 47829  /17 (Φ.Ε.Κ 2161/17 τ.β΄) Υγ.  Δ/ξης                                         β) Άρθρο 18, Καν. 178/2002</t>
  </si>
  <si>
    <t>ΝΟΜΟΘΕΣΙΑ</t>
  </si>
  <si>
    <t>ΟΔΗΓΙΕΣ</t>
  </si>
  <si>
    <t>ΕΝΟΤΗΤΕΣ</t>
  </si>
  <si>
    <t>Όλες οι επιχειρήσεις τροφίμων και ποτών υποχρεούνται να τηρούν τα κατάλληλα αρχεία τεκμηρίωσης διαδικασιών σύμφωνα με το άρθρο 5 του Κανονισμού 852/04 Ε.Ε, ανάλογα με τη φύση και το μέγεθος της επιχείρησης.</t>
  </si>
  <si>
    <t>Στον περιβάλλοντα χώρο της επιχείρησης να μην υπάρχουν πηγές μόλυνσης    (συσσώρευση παλιών και άχρηστων αντικειμένων, ξερά χόρτα, αδρανή υλικά, απορρίμματα, ανοιχτά φρεάτια, στάσιμα νερά κ.α που δύνανται να προσελκύσουν αδέσποτα ζώα, πτηνά και να αποτελέσουν ευνοϊκό περιβάλλον για την ανάπτυξη τρωκτικών και εντόμων υγειονομικής σημασίας)</t>
  </si>
  <si>
    <t>α) Άρθ.5 § 4 της Υ1γ /47829/17 (Φ.Ε.Κ 2161/17 τ.β΄) Υγ.  Δ/ξης                                       β) Παραρτ ΙΙ, Ε.Κ. 852/2004</t>
  </si>
  <si>
    <t>α)  Άρθ.5 § 4 της Υ1γ / 47829  /17 (Φ.Ε.Κ 2161/17 τ.β΄) Υγ.  Δ/ξης                                         β) Παραρτ ΙΙ, Ε.Κ. 852/2004</t>
  </si>
  <si>
    <t>α) Άρθ.5 § 4 της Υ1γ /47829/17 (Φ.Ε.Κ 2161/17 τ.β΄) Υγ.  Δ/ξης                                         β) Παραρτ ΙΙ, Ε.Κ.  852/2004</t>
  </si>
  <si>
    <t>Τα δάπεδα των επιχειρήσεων πρέπει να είναι από κατάλληλο υλικό για τη χρήση του κάθε χώρου, καλής κατασκευής, ανθεκτικό, λείο, αδιαπότιστο, μη εύθρυπτο, συνεχές, μη ολισθηρό, ανάλογα με τα φορτία και τους ρύπους που προβλέπεται ότι μπορεί να δεχθεί. Τα δάπεδα πρέπει να επιτρέπουν  επαρκή αποστράγγιση της επιφάνειας.Οι ενώσεις των δαπέδων με τους τοίχους πρέπει να αποτρέπουν τη συσσώρευση ρύπων. Κατά τον έλεγχο να είναι σε καλή κατάσταση, καθαρά, απαλλαγμένα από σκόνη και ρύπους.</t>
  </si>
  <si>
    <t>Στους χώρους επεξεργασίας τροφίμων, οι τοίχοι πρέπει να είναι καλής κατασκευής, αδιάβροχοι και στεγανοί από υλικό που επιτρέπει τον υγρό καθαρισμό και την απολύμανση όταν είναι αναγκαίο. Να είναι κατά προτίμηση λείοι (μέχρι ύψους κατάλληλου για τις εργασίες, εκτός εάν οι υπεύθυνοι της επιχείρησης μπορούν να αποδείξουν ότι τυχόν άλλα χρησιμοποιούμενα υλικά είναι κατάλληλα) και να μην ευνοούν τη συσσώρευση σκόνης. Το υπόλοιπο τμήμα ως την οροφή μπορεί να υδροχρωματίζεται ή να ελαιοχρωματίζεται ανάλογα με τις ανάγκες. Κατά τον έλεγχο να είναι σε καλή κατάσταση, καθαροί, απαλλαγμένοι από σκόνη και ρύπους.</t>
  </si>
  <si>
    <t xml:space="preserve">Οι οροφές πρέπει να κατασκευάζονται από υλικά με λεία επιφάνεια και να καθαρίζονται εύκολα ώστε να μην επιτρέπεται η συσσώρευση  ρύπων και να περιορίζεται η συμπύκνωση υδρατμών,η ανάπτυξη μούχλας και η πτώση σωματιδίων. Οι ψευδοροφές πρέπει να προσαρμόζονται στους τοίχους με στεγανό και συνεχή τρόπο, δεν θα πρέπει να φέρουν ρωγμές ή οπές ή άλλα παρόμοια ανοίγματα. Αν η οροφή είναι ξύλινη, θα πρέπει να είναι ελαιοχρωματισμένη ή στιλβωμένη, αν είναι τσιμεντοκονία θα πρέπει να είναι υδροχρωματισμένη. Κατά τον έλεγχο η οροφή της επιχείρησης πρέπει να είναι καθαρή, χωρίς ενδείξεις ανάπτυξης μούχλας ή άλλων φθορών. </t>
  </si>
  <si>
    <t>§ 4 Άρθ.5 της Υ1γ / 47829  /17 (Φ.Ε.Κ 2161/17 τ.β΄) Υγ.  Δ/ξης</t>
  </si>
  <si>
    <t xml:space="preserve">Σε όλους τους χώρους τα παράθυρα να είναι καλής κατασκευής, κατά προτίμηση λείας επιφάνειας ώστε να μπορούν να καθαρίζονται αποτελεσματικά και να μην ευνοούν τη δημιουργία οξειδώσεων. Για την χρήση του παραθύρου ως μέσω φυσικού αερισμού της επιχείρησης, πρέπει να εξασφαλίζονται  η αποτροπή εισόδου εντόμων υγειονομικής σημασίας και τρωκτικών, η αποτροπή εισόδου σκόνης και  η αποτροπή όχλησης των περιοίκων.  Θα πρέπει να καθορίζεται από την επιχείρηση ποιά παράθυρα θα ανοίγουν προς το ύπαιθρο και, αναλόγως των αναγκών, να χρησιμοποιούνται σε αυτά τεχνητοί φραγμοί όπως πλέγματα, αεροκουρτίνες ή άλλα ισοδύναμα μέσα. </t>
  </si>
  <si>
    <t>§8 Άρθ.5 της Υ1γ / 47829  /17 (Φ.Ε.Κ 2161/17 τ.β΄) Υγ.  Δ/ξης</t>
  </si>
  <si>
    <t>Οι επιχειρήσεις να εξασφαλίζουν επαρκή φυσικό ή και τεχνητό φωτισμό σε όλους τους χώρους όπου επεξεργάζονται και αποθηκεύονται τρόφιμα. Οι συσκευές φωτισμού θα πρέπει να εξασφαλίζουν προστασία από ενδεχόμενη έκρηξη ή θραύση του λαμπτήρα. Τα καλύμματα των λαμπτήρων πρέπει να μπορούν να αφαιρούνται προκειμένου να καθαρίζονται.</t>
  </si>
  <si>
    <t>Πρέπει να υπάρχουν κατάλληλα και επαρκή μέσα φυσικού ή μηχανικού αερισμού ώστε όλοι οι χώροι να αερίζονται επαρκώς για την πρόληψη της αερογενούς μετάδοσης λοιμογόνων παραγόντων αλλά και για να δημιουργείται ευχάριστη ατμόσφαιρα για τους θαμώνες και τους εργαζόμενους. Πρέπει να αποφεύγεται η μηχανική ροή αέρα από μολυσμένους σε καθαρούς χώρους.Τα συστήματα εξαερισμού πρέπει να κατασκευάζονται κατά τρόπο που να προσφέρουν εύκολη πρόσβαση σε φίλτρα και άλλα εξαρτήματα που χρειάζονται καθαρισμό ή αντικατάσταση.  Ο εξαερισμός γίνεται προς τον εξωτερικό χώρο.</t>
  </si>
  <si>
    <t xml:space="preserve">Πρέπει να υπάρχει επαρκής αριθμός νιπτήρων εγκατεστημένων στα κατάλληλα σημεία και προοριζομένων ειδικά για το πλύσιμο των χεριών. Οι νιπτήρες πρέπει να λειτουργούν με υγειονομικά αποδεκτό τρόπο (ποδοκίνητη βρύση, βρύση με φωτοκύτταρο κλπ.), να είναι εφοδιασμένοι με ζεστό και κρύο τρεχούμενο νερό και με υλικά για τον καθαρισμό των χεριών και το υγιεινό τους στέγνωμα. Το πλύσιμο των τροφίμων να γίνεται σε διαφορετικούς νιπτήρες από το νιπτήρα που χρησιμοποιείται για το πλύσιμο των χεριών, όταν αυτό κρίνεται αναγκαίο.      </t>
  </si>
  <si>
    <t>Όταν υπάρχει κεντρικό αποχετευτικό δίκτυο, η σύνδεση με αυτό είναι υποχρεωτική. Όταν δεν υπάρχει αποχετευτικό δίκτυο εφαρμόζονται οι διατάξεις του εκάστοτε ισχύοντος Πολεοδομικού Κανονισμού.  Το αποχετευτικό σύστημα της επιχείρησης κατασκευάζεται κατά τρόπο που να διασφαλίζει ότι δεν επιμολύνονται τα τρόφιμα, άμεσα ή έμμεσα. Όταν οι αποχετευτικοί αγωγοί είναι, ολικώς ή μερικώς ανοικτοί, πρέπει να είναι σχεδιασμένοι κατά τρόπο ώστε να διασφαλίζεται ότι τα απόβλητα δεν ρέουν από μολυσμένο χώρο προς ένα καθαρό χώρο, ιδιαίτερα σε χώρο που γίνεται χειρισμός τροφίμων και που ενδέχεται να παρουσιαστεί υψηλός κίνδυνος για τον τελικό καταναλωτή. Η κατασκευή του  αποχετευτικού δικτύου πρέπει να αποκλείει περιπτώσεις αντεπιστροφής λυμάτων.  Οι αγωγοί αποχέτευσης και γενικά το σύστημα αποχέτευσης της μονάδας επαρκούν για τις ανάγκες μέγιστης λειτουργίας της επιχείρησης. Όλο το σύστημα αποχέτευσης συντηρείται τακτικά ώστε να εξασφαλίζεται η καλή λειτουργία του. Στις περιπτώσεις ύπαρξης βόθρου οι επιχειρήσεις διατηρούν παραστατικά εκκένωσης του βόθρου στο αρχείο τους.</t>
  </si>
  <si>
    <t>Πρέπει να υπάρχουν επαρκείς για τις ανάγκες της επιχείρησης κάδοι απορριμμάτων, που θα διαθέτουν κάλυμμα με ποδοκίνητο ή αυτόματο (π.χ. φωτοκύτταρο) μηχανισμό ανοίγματος ή άλλο υγειονομικά αποδεκτό τρόπο. Οι κάδοι απορριμμάτων θα είναι από υλικό ανθεκτικό και εύκολα καθοριζόμενο, θα τοποθετούνται σε σημεία που δε θα επηρεάζουν την υγιεινή των τροφίμων. Ο καθαρισμός των κάδων απορριμμάτων εντάσσεται στο πρόγραμμα καθαριότητας της επιχείρησης και περιλαμβάνει και απολύμανση. Οι χώροι αποθήκευσης των απορριμμάτων πρέπει να σχεδιάζονται και να χρησιμοποιούνται κατά τρόπο που να διατηρούνται πάντοτε καθαροί  και να προλαμβάνεται η είσοδος ζώων, τρωκτικών και εντόμων.</t>
  </si>
  <si>
    <t>Τα απορρίμματα τροφίμων,  τα μη εδώδιμα υποπροϊόντα  και τα άλλα απορρίμματα πρέπει να απομακρύνονται το ταχύτερο από τους χώρους όπου υπάρχουν τρόφιμα, ώστε να αποφεύγεται η συσσώρευση τους.</t>
  </si>
  <si>
    <t>α)  Άρθ.5, §7 της Υ1γ / 47829  /17 (Φ.Ε.Κ 2161/17 τ.β΄) Υγ.  Δ/ξης                                        β) Παρ. ΙΙ, ΚΕΦ. VI,  Ε.Κ.  852/2004</t>
  </si>
  <si>
    <t>α)  Άρθ.5 της Υ1γ / 47829  /17 (Φ.Ε.Κ 2161/17 τ.β΄) Υγ.  Δ/ξης                                        β) Παρ ΙΙ, ΚΕΦ. VI, Ε.Κ. 852/2004</t>
  </si>
  <si>
    <t>Παρ. VΙ, Ε.Κ. 852/2004</t>
  </si>
  <si>
    <t>α) Αρ.12, Υ1γ/Γ.Ποικ47829/2017 (ΦΕΚ2161/τ.β΄/2017) Υ.Δ.                β) Κεφάλαιο IV, Ε.Κ. 852/2004</t>
  </si>
  <si>
    <t>E.K 1169/2011</t>
  </si>
  <si>
    <t xml:space="preserve">Τα δοχεία που χρησιμοποιούνται για τη μεταφορά των τροφίμων είναι καθαρά από κατάλληλο υλικό για το είδος του τροφίμου  και ακολουθείται πρόγραμμα καθαρισμού.   </t>
  </si>
  <si>
    <t>Οι επιχειρήσεις πρέπει να ενημερώνουν τους καταναλωτές για τυχόν ύπαρξη αλλεργιογόνων με αναρτημένους καταλόγους στην επιχείρηση τους, με επισήμανση στον κατάλογο παραγγελίας, κ.λ.π. σύμφωνα με τον ΕΚ 1169/2011</t>
  </si>
  <si>
    <t>Ο καθαρισμός και η απολύμανση των αποχωρητηρίων και των προθαλάμων τους να γίνεται με ευθύνη του καταστηματάρχη ή του νόμιμου εκπροσώπου του. Θα ορίζεται υπεύθυνος καθαριότητας. Όπου επιτρέπεται η τοποθέτηση των χημικών-βιολογικών αποχωρητήριων  πρέπει να διασφαλίζει την προστασία της Δημόσιας Υγείας, η διάθεση των λυμάτων τους να γίνεται σύμφωνα με την ισχύουσα νομοθεσία και να καθαρίζονται σε καθημερινή βάση. Να υπάρχει βεβαίωση πιστοποίησης της εταιρείας κατασκευής καθώς και βεβαίωση του τρόπου μεταφοράς και διάθεσης των λυμάτων σε αδειοδοτημένη εγκατάσταση επεξεργασίας λυμάτων.</t>
  </si>
  <si>
    <t>Άρθ.5, §11 της Υ1γ/47829/17 (Φ.Ε.Κ 2161/17 τ.β΄) Υγ.  Δ/ξης</t>
  </si>
  <si>
    <t>Άρθ.5, §11 της Υ1γ /47829/17 (Φ.Ε.Κ 2161/17 τ.β΄) Υγ.  Δ/ξης</t>
  </si>
  <si>
    <t xml:space="preserve"> Άρθ.5, §12 της Υ1γ /47829/17 (Φ.Ε.Κ 2161/17 τ.β΄) Υγ.  Δ/ξης</t>
  </si>
  <si>
    <t>α)  Άρθ. 8 της Υ1γ /47829/17 (Φ.Ε.Κ 2161/17 τ.β΄) Υγ. Δ/ξης                                     β) Παρ ΙΙ, ΚΕΦ. VIΙI,  Ε.Κ.  852/2004</t>
  </si>
  <si>
    <t xml:space="preserve"> Άρθ. 8 της Υ1γ /47829/17       (Φ.Ε.Κ 2161/17 τ.β΄) Υγ.  Δ/ξης</t>
  </si>
  <si>
    <t xml:space="preserve">Σε όλες τις επιχειρήσεις που απαιτείται ενδυμασία εργασίας απαιτείται η ύπαρξη ερμαρίων για τη φύλαξη της στολής εργασίας και των προσωπικών του ειδών. Τα ερμάρια δεν θα έχουν άμεση επαφή με τους χώρους των τροφίμων και θα βρίσκονται σε ξεχωριστό χώρο. </t>
  </si>
  <si>
    <t>α) Άρθ.5, §5 της Υ1γ /47829/17 (Φ.Ε.Κ 2161/17 τ.β΄) Υγ.  Δ/ξης                  β) Κ.Υ.Α. Γ1(δ) / ΓΠ οικ. 67322(ΦΕΚ3282/19-09-2017)</t>
  </si>
  <si>
    <t xml:space="preserve">Το νερό θα πρέπει να είναι κατάλληλο για ανθρώπινη κατανάλωση και να πληροί τους όρους της κείμενης νομοθεσίας. Στις περιοχές που υπάρχει δημοτικό δίκτυο ύδρευσης, το νερό της επιχείρησης πρέπει να προέρχεται από αυτό και  να αποδεικνύεται με την τήρηση στο αρχείο της επιχείρησης, αντιγράφου του πιο πρόσφατου λογαριασμού. Αν το νερό προέρχεται από ιδιωτική πηγή/γεώτρηση ή μεταφέρεται και αποθηκεύεται σε δεξαμενές, θα πρέπει να υποβάλλεται σε ενδεχόμενη επεξεργασία, ώστε να ανταποκρίνεται στις απαιτήσεις του νερού ανθρώπινης κατανάλωσης πριν χρησιμοποιηθεί και αυτό να αποδεικνύεται </t>
  </si>
  <si>
    <t>Άρθ.5, §6 της Υ1γ /47829/17 (Φ.Ε.Κ 2161/17 τ.β΄) Υγ.  Δ/ξης</t>
  </si>
  <si>
    <t>Μια επιχείρηση που χρησιμοποιεί πάγο για ανάμιξη με τρόφιμα και ποτά (ροφήματα, ποτά, ορισμένα γλυκά ή φρουτοσαλάτες κλπ) ή για ψύξη τροφίμων ή για διατήρηση τροφίμων (π.χ. βιτρίνες), πρέπει να εξασφαλίζει ότι το νερό από το οποίο παρασκευάζεται ο πάγος είναι κατάλληλο για ανθρώπινη κατανάλωση. Ο πάγος που χρησιμοποιείται για τους παραπάνω σκοπούς, θα χρησιμοποιείται και θα αποθηκεύεται όπως τα τρόφιμα που είναι έτοιμα για κατανάλωση. Θα λαμβάνονται τα απαραίτητα μέτρα έτσι ώστε να αποφεύγεται η επιμόλυνση με οποιονδήποτε τρόπο από το περιβάλλον, τον εξοπλισμό, τους εργαζόμενους ή άλλα τρόφιμα.</t>
  </si>
  <si>
    <t xml:space="preserve">α)  Άρθ.5, §6 της Υ1γ /47829/17 (Φ.Ε.Κ 2161/17 τ.β΄) Υγ.  Δ/ξης                                         β) Παρ ΙΙ, ΚΕΦ. V,  Ε.Κ.852/2004 </t>
  </si>
  <si>
    <t>Τα εσωτερικά τοιχώματα της παγομηχανής που έρχονται σε επαφή με τον πάγο, να διατηρούνται καθαρά και σε καλή κατάσταση. Να ακολουθείται πρόγραμμα τεκμηριωμένηςδιαδικασίας (τουλάχιστον 2 φορές ετησίως) υγειονομικής συντήρησης - καθαρισμού και απολύμανσης, ώστε να αποφεύγεται ο κίνδυνος μόλυνσης. Οι λαβίδες ή σέσουλες που χρησιμοποιούνται για τη λήψη του πάγου θα είναι από κατάλληλο, ανθεκτικό υλικό και θα διατηρούνται καθαρές. Οι λαβίδες ή σέσουλες δεν επιτρέπεται να αποθηκεύονται σε επαφή με τον πάγο, αλλά εντός κλειστών καθαρών περιεκτών.</t>
  </si>
  <si>
    <t>§6 Άρθ.5, §6 της Υ1γ /47829/17 (Φ.Ε.Κ 2161/17 τ.β΄) Υγ.  Δ/ξης</t>
  </si>
  <si>
    <t>Ο πάγος  που θα χρησιμοποιείται για ανάμειξη με τρόφιμα και ποτά  θα αποθηκεύεται όπως τα τρόφιμα που είναι έτοιμα για κατανάλωση. Θα λαμβάνονται τα απαραίτητα μέτρα έτσι ώστε να αποφεύγεται η επιμόλυνση με οποιονδήποτε τρόπο από το περιβάλλον, τον εξοπλισμό, τους εργαζόμενους ή άλλα τρόφιμα. Αν υπάρχει μηχανή παρασκευής πάγου, αυτή πρέπει να είναι εγκατεστημένη σε χώρο εντός της επιχείρησης που δε θα επιτρέπει την επιμόλυνση του πάγου</t>
  </si>
  <si>
    <t xml:space="preserve"> Άρθ.12, §1 της Υ1γ /47829/17 (Φ.Ε.Κ 2161/17 τ.β΄) Υγ.  Δ/ξης</t>
  </si>
  <si>
    <t xml:space="preserve"> Άρθ.12, §1  της Υ1γ/47829/17 (Φ.Ε.Κ 2161/17 τ.β΄) Υγ.  Δ/ξης</t>
  </si>
  <si>
    <t>Σε κάθε περίπτωση δεν επιτρέπεται η αποθήκευση τροφίμων και ποτών με χημικά  και γεωργικά φάρμακα.</t>
  </si>
  <si>
    <t>Δεν επιτρέπεται η αποθήκευση τροφίμων και ποτών με λιπαντικά, απορρυπαντικά, καθαριστικά, λιποδιαλυτικά κ.λπ. Επισημαίνονται κατάλληλα (π.χ. χρήση ετικέτας) για να εντοπίζονται και διακρίνονται από τα τρόφιμα. Τα υλικά που έρχονται σε επαφή με τρόφιμα θα πρέπει να είναι κατάλληλα προς τούτο.</t>
  </si>
  <si>
    <t xml:space="preserve"> Κεφ.ΙΧ, Ε.Κ. 852/2004 </t>
  </si>
  <si>
    <t>Τα τρόφιμα θα είναι τοποθετημένα έτσι ώστε να υπάρχει απόσταση από το δάπεδο, τους τοίχους και την οροφή.</t>
  </si>
  <si>
    <t xml:space="preserve">Τα τρόφιμα θα είναι τοποθετημένα κατά είδος (ζωικά, φυτικά, σύνθετα τρόφιμα) και κατά κατηγορία(θερμοκρασία περιβάλλοντος, ψύξη, κατάψυξη) . </t>
  </si>
  <si>
    <t>α) Αρ. 62 &amp; 62α, Κώδικας τροφίμων &amp; ποτών</t>
  </si>
  <si>
    <t>α) Αρ.14, Ε.Κ. 178/2002</t>
  </si>
  <si>
    <t xml:space="preserve">Απαγορεύεται η αποθήκευση μη ασφαλών, επιβλαβών για την υγεία τροφίμων και απομακρύνονται το ταχύτερο δυνατό από την επιχείρηση. Μέχρι την απομάκρυνσή τους αποθηκεύονται σε ξεχωριστό χώρο. </t>
  </si>
  <si>
    <t>Υ1γ/Γ.Ποικ47829/2017 (ΦΕΚ2161/τ.β΄/2017) Υ.Δ.</t>
  </si>
  <si>
    <t>Αρ.6,  Υ1γ/Γ.Ποικ47829/2017 (ΦΕΚ2161/τ.β΄/2017) Υ.Δ</t>
  </si>
  <si>
    <t>Οι αποθήκες, τα ψυγεία και οι καταψύκτες θα καθαρίζονται τακτικά σύμφωνα με το πρόγραμμα καθαρισμού και απολύμανσης. Να μην υπάρχουν οξειδωμένες σχάρες στα ψυγεία.</t>
  </si>
  <si>
    <t xml:space="preserve">Τα τρόφιμα στην ψύξη και κατάψυξη θα φέρουν επισήμανση με ημερομηνία και είδος και θα είναι αποθηκευμένα σύμφωνα με το FIFO.
</t>
  </si>
  <si>
    <t xml:space="preserve">Οι επιφάνειες που έρχονται σε επαφή με τα τρόφιμα θα είναι από κατάλληλα υλικά, μη απορροφητικά που καθαρίζονται εύκολα  και θα διατηρούνται καθαρές </t>
  </si>
  <si>
    <t xml:space="preserve">Τα σκεύη και τα εργαλεία θα είναι από κατάλληλο υλικό για επαφή με τρόφιμα, δεν θα φέρουν φθορές, θα διατηρούνται  καθαρά και θα αποθηκεύονται κατάληλα ώστε να αποφεύγεται ο κίνδυνος μόλυνσης.          </t>
  </si>
  <si>
    <t>Ο εξοπλισμός θα είναι σε καλή κατάσταση κατάλληλος για τις εκτελούμενες εργασίες χωρίς φθορές και θα καθαρίζεται τακτικά.</t>
  </si>
  <si>
    <t>Τα ωμα φρούτα και τα λαχανικά θα προετοιμάζονται σε διαφορετικούς χώρους από τα υπόλοιπα τρόφιμα και θα διατηρούνται σε κατάλληλη θερμοκρασία και σε ανάλογες θέσεις στη ψύξη  για αποφυγή επιμόλυνσης</t>
  </si>
  <si>
    <t>Ο χειρισμός και η διατήρηση των ημιεπεξεργασμένων και έτοιμων προς κατανάλωση τροφίμων θα γίνεται σε διαφορετικούς χώρους και χρόνους από τα άλλα τρόφιμα προς αποφυγή διασταυρούμενης επιμόλυνσης</t>
  </si>
  <si>
    <t>Θα υπάρχει σαφής διαχωρισμός των εργασιών (χειρισμός τροφίμων/πλύση σκευών και εργαλείων) και σε περίπτωση μη επαρκούς χώρου οι εκτελούμενες εργασίες θα γίνονται σε διαφορετικούς χρόνους.</t>
  </si>
  <si>
    <t>Τα μέσα καθαρισμού όπως σφουγγάρια, πανάκια καθαρισμού, σκούπες, σφουγγαρίστρες, κ.λ.π. θα είναι για κάθε χώρο ξεχωριστά και  θα αποθηκεύονται κατάλληλα. Κατά την αποθήκευσή τους θα είναι καθαρά και δε θα παραμένει το νερό, ακάθαρτο, στον κάδο του σφουγγαρίσματος.</t>
  </si>
  <si>
    <t>Τα θερμόμετρα των ψυγείων, καταψυκτών και θερμοθαλάμων καθώς και τα υγρασιόμετρα θα διαθέτουν σύστημα αυτόματης καταγραφής όπου απαιτείται από τις κείμενες διατάξεις, θα έχουν το απαιτούμενο εύρος μέτρησης και την απαιτούμενη ακρίβεια σύμφωνα με τις κείμενες διατάξεις. Τα θερμόμετρα, υγρασιόμετρα θα επιθεωρούνται σε τακτική βάση τουλάχιστον δύο φορές ημερησίως.  Ανεξάρτητα από την αυτόματη καταγραφή θα υπάρχει και τήρηση ανάλογου αρχείου.</t>
  </si>
  <si>
    <t>Το ζέσταμα των μαγειρεμένων φαγητών πρέπει να είναι ταχύ, ώστε η τροφή περνά γρήγορα μέσω του επικίνδυνου εύρους θερμοκρασίας που είναι μεταξύ 10ο C και 60ο C.  Μετά το μαγείρεμα τα ζεστά φαγητά τοποθετούνται σε σκεπασμένο θερμοθάλαμο που εξασφαλίζει στο φαγητό θερμοκρασία μεγαλύτερη των 60ο C στο εσωτερικό τους, διατηρούνται για τέσσερις ώρες στην ανωτέρω θερμοκρασία και μετά απορρίπτονται.</t>
  </si>
  <si>
    <t>Για την διατήρηση των ημιεπεξεργασμένων &amp; ετοίμων προς κατανάλωση τροφίμων στο ψυγείο θα πρέπει να ελέγχεται τακτικά η θερμοκρασία. Τα τρόφιμα να τοποθετούνται σε καθαρό και κατάλληλο περιέκτη και να είναι πάντα καλυμμένα. Οι περιέκτες θα έχουν σωστές ενδείξεις επισήμανσης όπως περιγραφή του είδους, ημερομηνία παρασκευής, ψύξης και κατάψυξης, ημερομηνία λήξης κ.α. Απαιτείται να εφαρμόζεται το σύστημα  FIFO.Τα ψυγεία δεν θα υπερφορτώνονται και δεν θα καλύπτονται οι αεραγωγοί τους.</t>
  </si>
  <si>
    <t xml:space="preserve">Τα μαγειρεμένα φαγητά διατηρούνται στη ψύξη σε θερμοκρασία &lt; 5ο C για (το πολύ) πέντε μέρες συμπεριλαμβανομένου τόσο την ημέρα του μαγειρέματος όσο και την ημέρα της κατανάλωσης. Η θερμοκρασία ελέγχεται τακτικά. Να τίθονται σημάνσεις επί αυτών, ημερομηνία παρασκευής/διατήρησης, θερμοκρασία. </t>
  </si>
  <si>
    <t>Τα μαγειρεμένα φαγητά διατηρούνται στη κατάψυξη σε θερμοκρασία &lt;-18οC. Τίθονται σημάνσεις επί αυτών, ημερομηνία παρασκευής/διατήρησης, θερμοκρασία. Η θερμοκρασία ελέγχεται τακτικά. Σε περίπτωση απόψυξης απαγορεύεται η εκ νέου κατάψυξη. Τα παγωτά στην κατάψυξη διατηρούνται στους&lt; -18ο C και στη ψυχόμενη βιτρίνα &lt; -14ο C.</t>
  </si>
  <si>
    <t>Σε περίπτωση απόψυξης απαγορεύεται η εκ νέου κατάψυξη. Τα παγωτά στην κατάψυξη διατηρούνται στους&lt; -18ο C και στη ψυχόμενη βιτρίνα &lt; -14ο C.</t>
  </si>
  <si>
    <t xml:space="preserve">Kεφ.  V, Ε.Κ. 852/2004 </t>
  </si>
  <si>
    <t xml:space="preserve">Κεφ. Ι, Ε.Κ. 852/2004 </t>
  </si>
  <si>
    <t xml:space="preserve">Τα εργαλεία  καθαρισμού είναι σε καλή κατάσταση και καθαρίζονται  τακτικά. Οι σκούπες να είναι καθαρές το ίδιο και οι σφουγγαρίστρες, τα πανιά καθαρισμού να είναι καθαρά, να μην παραμένει ακάθαρτο νερό στον κάδο μετά το σφουγγάρισμα, κλπ. </t>
  </si>
  <si>
    <t>Βαθμολογία</t>
  </si>
  <si>
    <t>Πλήρης συμμόρφωση/Δεν εφαρμόζεται</t>
  </si>
  <si>
    <t>Μερική συμμόρφωση</t>
  </si>
  <si>
    <t>Μη συμμόρφωση</t>
  </si>
  <si>
    <t>1.0</t>
  </si>
  <si>
    <t>1.1</t>
  </si>
  <si>
    <t>Αρχείο προσωπικού</t>
  </si>
  <si>
    <t>1.2</t>
  </si>
  <si>
    <t xml:space="preserve">α) EK 852/2004                            β)Άρθ.6 &amp; 9 της Υ1γ/47829/17 (Φ.Ε.Κ 2161/17 τ.β΄) Υγ.  Δ/ξης               </t>
  </si>
  <si>
    <t xml:space="preserve"> α)Παρ. ΙΧ,  ΕΚ 852/2004             β)Υ1γ/Γ.Ποικ47829/2017 (ΦΕΚ2161/τ.β΄/2017) Υ.Δ.</t>
  </si>
  <si>
    <t xml:space="preserve"> α)Κεφάλαιο V, Ε.Κ. 852/2004      β) Υ1γ/Γ.Ποικ47829/2017 (ΦΕΚ2161/τ.β΄/2017) Υ.Δ. </t>
  </si>
  <si>
    <t xml:space="preserve">α)Κεφάλαιο V, Ε.Κ. 852/2004       β)    Υ1γ/Γ.Ποικ47829/2017 (ΦΕΚ2161/τ.β΄/2017) Υ.Δ.     </t>
  </si>
  <si>
    <t xml:space="preserve">α)Κεφ.Ι του ΕΚ 852/2004 &amp;  β)Αρ.14,Υ1γ/Γ.Ποικ47829/2017 (ΦΕΚ2161/τ.β΄/2017) Υ.Δ. </t>
  </si>
  <si>
    <t>α) ΕΚ 178/2002  &amp;                       β) ΕΚ 852/2004</t>
  </si>
  <si>
    <t xml:space="preserve">α) Aρ.13,Υ1γ/Γ.Ποικ47829/2017 (ΦΕΚ2161/τ.β΄/2017) Υ.Δ               β) Κεφάλαιο IX, Ε.Κ. 852/2004      </t>
  </si>
  <si>
    <t xml:space="preserve">α) ΕΚ 852/2004                            β) Υ1γ/Γ.Ποικ47829/2017 (ΦΕΚ2161/τ.β΄/2017) Υ.Δ     </t>
  </si>
  <si>
    <t>α) Υ1γ/Γ.Ποικ47829/2017 (ΦΕΚ2161/τ.β΄/2017) Υ.Δ.                β) Κώδικας Τροφίμων &amp; Ποτών</t>
  </si>
  <si>
    <t xml:space="preserve"> α) Αρ.62 &amp;62Α Κώδικας Τροφίμων &amp; Ποτών </t>
  </si>
  <si>
    <t>α) ΕΚ 852/2004                                            β) αρ.14, Υ1γ/Γ.Ποικ47829/17  (ΦΕΚ 2161/τ.B΄/2017) Υ.Δ.</t>
  </si>
  <si>
    <t>Δεν υπάρχουν μη ασφαλή τρόφιμα </t>
  </si>
  <si>
    <t xml:space="preserve"> ΑΡΧΕΙΑ  ΤΕΚΜΗΡΙΩΣΗΣ ΔΙΑΔΙΚΑΣΙΩΝ </t>
  </si>
  <si>
    <t xml:space="preserve">Υγεία/Υγιεινή/εκπαίδευση προσωπικού </t>
  </si>
  <si>
    <t>Ποιότητα νερού</t>
  </si>
  <si>
    <t>Διαδικασίες εξυγίανσης (καθαρισμός-απολύμανση)</t>
  </si>
  <si>
    <t>Διαδικασίες ελέγχου επιβλαβών ζώων (απεντόμωση-μυοκτονία)</t>
  </si>
  <si>
    <t>Τήρηση ψυκτικής αλυσίδας/διατήρηση σε θερμό περιβάλλον</t>
  </si>
  <si>
    <t xml:space="preserve">Ταυτοποίηση προμηθευτών/έλεγχος πρώτων υλών </t>
  </si>
  <si>
    <t>ΠΑΡΑΡΤΗΜΑ Α΄</t>
  </si>
  <si>
    <t>ΟΔΗΓΙΕΣ ΕΛΕΓΧΟΥ ΕΠΙΧΕΙΡΗΣΕΩΝ ΜΑΖΙΚΗΣ ΕΣΤΙΑΣΗΣ ΜΕΡΙΚΗΣ ΕΠΕΞΕΡΓΑΣΙΑΣ</t>
  </si>
  <si>
    <t>Ημερομηνία τελευταίου ελέγχου και 
χαρακτηρισμός επιχείρησης από τον
προηγούμενο έλεγχο:</t>
  </si>
  <si>
    <t xml:space="preserve">ΣΥΝΟΛΙΚΗ ΒΑΘΜΟΛΟΓΙΑ:  </t>
  </si>
  <si>
    <t>ΚΑΤΑΤΑΞΗ ΕΠΙΧΕΙΡΗΣΗΣ (κυκλώστε)</t>
  </si>
  <si>
    <t xml:space="preserve">Αρχείο Επιχείρησης (σχεδιαγράμματα/κατόψεις επιχείρησης-διαγράμματα ροής) </t>
  </si>
  <si>
    <t xml:space="preserve"> ΑΡΧΕΙΑ ΤΕΚΜΗΡΙΩΣΗΣ ΔΙΑΔΙΚΑΣΙΩΝ </t>
  </si>
  <si>
    <t>ΣΥΝΟΛΟ</t>
  </si>
  <si>
    <t>50 - 16</t>
  </si>
  <si>
    <t>69 - 51</t>
  </si>
  <si>
    <t xml:space="preserve"> 3 </t>
  </si>
  <si>
    <t>Σκεύη/εργαλεία διατηρούνται σε καλή κατάσταση, καθαρίζονται τακτικά &amp; αποθηκεύονται</t>
  </si>
  <si>
    <t>Όλες οι επιφάνειες που έρχονται σε επαφή με τα τρόφιμα είναι κατάλληλες, καθαρίζονται τακτικά &amp; διατηρούνται καθαρές.</t>
  </si>
  <si>
    <t>ΑΠΟΤΕΛΕΣΜΑ</t>
  </si>
  <si>
    <t>ΥΨΗΛΟΣ ΚΙΝΔ.</t>
  </si>
  <si>
    <t>ΜΕΣΟΣ ΚΙΝΔ.</t>
  </si>
  <si>
    <t>ΧΑΜΗΛΟΣ ΚΙΝΔ.</t>
  </si>
  <si>
    <t>Συνολικά υψηλός κίνδυνος (ΥΚ):  3 ενότητες ΥΚ και άνω</t>
  </si>
  <si>
    <t>Συνολικά χαμηλός κίνδυνος (ΧΚ): 9 ενότητες ΧΚ και  3 ενότητες ΜΚ το πολύ</t>
  </si>
  <si>
    <t>Συνολικά μέσος κίνδυνος (ΜΚ): 12 ενότητες ΜΚ ή από 4 &amp; άνω ΜΚ  &amp; μέχρι το πολύ 2 ενότητες ΥΚ &amp; με οποιοδήποτε  άλλο συνδυασμό ΜΚ &amp; ΧΚ</t>
  </si>
  <si>
    <r>
      <t xml:space="preserve"> ΠΕΡΙΒΑΛΛΟΝ ΚΑΙ ΕΓΚΑΤΑΣΤΑΣΗ</t>
    </r>
    <r>
      <rPr>
        <b/>
        <sz val="12"/>
        <color indexed="8"/>
        <rFont val="Calibri"/>
        <family val="2"/>
        <charset val="161"/>
      </rPr>
      <t> </t>
    </r>
  </si>
  <si>
    <t xml:space="preserve"> α)  Άρθ. 14 της Υ1γ /47829 /17 (Φ.Ε.Κ 2161/17 τ.β΄) Υγ.  Δ/ξης                                        β) Ο Κανονισμός (Ε. Κ.) 852/2004, Παραρτ.ΙΙ,Κεφ.Ι</t>
  </si>
  <si>
    <r>
      <rPr>
        <b/>
        <sz val="12"/>
        <rFont val="Arial"/>
        <family val="2"/>
        <charset val="161"/>
      </rPr>
      <t xml:space="preserve"> ΑΠΟΧΩΡΗΤΗΡΙΑ</t>
    </r>
    <r>
      <rPr>
        <b/>
        <sz val="12"/>
        <color indexed="10"/>
        <rFont val="Arial"/>
        <family val="2"/>
        <charset val="161"/>
      </rPr>
      <t xml:space="preserve"> </t>
    </r>
  </si>
  <si>
    <r>
      <rPr>
        <sz val="11"/>
        <rFont val="Arial"/>
        <family val="2"/>
        <charset val="161"/>
      </rPr>
      <t>Αυτόνομο σύστημα τεχνικού εξαερισμού στα αποχωρητήρια όταν δε υπάρχει φυσικός εξαερισμός ,προστατευτικά πλέγματα στα παράθυρα</t>
    </r>
    <r>
      <rPr>
        <sz val="11"/>
        <color indexed="10"/>
        <rFont val="Arial"/>
        <family val="2"/>
        <charset val="161"/>
      </rPr>
      <t xml:space="preserve"> </t>
    </r>
  </si>
  <si>
    <t xml:space="preserve">α) αρ.14,Υ1γ/Γ.Ποικ47829/2017 (ΦΕΚ2161/τ.β΄/2017) Υ.Δ.                β) Κεφάλαιο 2, Ε.Κ. 852/2004 </t>
  </si>
  <si>
    <t>α) Αρ.14, Υ1γ/Γ.Ποικ47829 /2017 (ΦΕΚ 2161/τ.β΄/2017) Υ.Δ  β) Κεφάλαιο V, Ε.Κ. 852/2004</t>
  </si>
  <si>
    <t xml:space="preserve">α)Αρ.14,Υ1γ/Γ.Ποικ47829/2017 (ΦΕΚ2161/τ.β΄/2017) Υ.Δ.                β) Κεφάλαιο 2, Ε.Κ. 852/2004 </t>
  </si>
  <si>
    <r>
      <t xml:space="preserve"> </t>
    </r>
    <r>
      <rPr>
        <b/>
        <sz val="11"/>
        <color indexed="8"/>
        <rFont val="Arial"/>
        <family val="2"/>
        <charset val="161"/>
      </rPr>
      <t>Παραγωγή πάγου από πόσιμο νερό</t>
    </r>
  </si>
  <si>
    <r>
      <t>Η απόψυξη των τροφίμων θα γίνεται στο ψυγείο στους 2</t>
    </r>
    <r>
      <rPr>
        <vertAlign val="superscript"/>
        <sz val="11"/>
        <rFont val="Arial"/>
        <family val="2"/>
        <charset val="161"/>
      </rPr>
      <t>ο</t>
    </r>
    <r>
      <rPr>
        <sz val="11"/>
        <rFont val="Arial"/>
        <family val="2"/>
        <charset val="161"/>
      </rPr>
      <t>- 5</t>
    </r>
    <r>
      <rPr>
        <vertAlign val="superscript"/>
        <sz val="11"/>
        <rFont val="Arial"/>
        <family val="2"/>
        <charset val="161"/>
      </rPr>
      <t>o</t>
    </r>
    <r>
      <rPr>
        <sz val="11"/>
        <rFont val="Arial"/>
        <family val="2"/>
        <charset val="161"/>
      </rPr>
      <t xml:space="preserve"> C σε ειδικούς περιέκτες ή σε θάλαμο απόψυξης., ή σε τρεχούμενο πόσιμο νερό, ή σε φούρνο μικροκυμάτων εάν ακολουθεί μαγείρεμα, ή κατευθείαν μαγείρεμα εάν υπάρχει σχετική προδιαγραφή στην επισήμανσή του και δεν έχει μεγάλο όγκο. </t>
    </r>
  </si>
  <si>
    <t>ΣΥΝΤΑΣΣΕΤΑΙ ΕΙΣ ΔΙΠΛΟΥΝ – ΥΠΟΓΡΑΦΕΤΑΙ ΑΠΟ ΤΟΥΣ ΕΠΙΘΕΩΡΗΤΕΣ ΚΑΙ ΤΟΝ ΕΛΕΓΧΟΜΕΝΟ ΚΑΙ ΕΝΑ ΑΝΤΙΓΡΑΦΟ ΠΑΡΑΔΙΔΕΤΑΙ ΣΤΟΝ ΕΛΕΓΧΟΜΕΝΟ</t>
  </si>
  <si>
    <r>
      <t>Ονοματεπώνυμο Επιθεωρητών</t>
    </r>
    <r>
      <rPr>
        <b/>
        <sz val="12"/>
        <color indexed="8"/>
        <rFont val="Calibri"/>
        <family val="2"/>
        <charset val="161"/>
      </rPr>
      <t>:</t>
    </r>
    <r>
      <rPr>
        <sz val="12"/>
        <color indexed="8"/>
        <rFont val="Calibri"/>
        <family val="2"/>
        <charset val="161"/>
      </rPr>
      <t xml:space="preserve"> </t>
    </r>
  </si>
  <si>
    <t>3. ΠΡΟΤΥΠΟΠΟΙΗΜΕΝΟ ΕΝΤΥΠΟ ΕΛΕΓΧΟΥ ΕΠΙΧΕΙΡΗΣΕΩΝ ΜΑΖΙΚΗΣ ΕΣΤΙΑΣΗΣ ΜΕΡΙΚΗΣ ΕΠΕΞΕΡΓΑΣΙΑΣ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</si>
</sst>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indexed="8"/>
      <name val="Calibri"/>
      <family val="2"/>
      <charset val="161"/>
    </font>
    <font>
      <sz val="12"/>
      <color indexed="8"/>
      <name val="Calibri"/>
      <family val="2"/>
      <charset val="161"/>
    </font>
    <font>
      <b/>
      <sz val="12"/>
      <color indexed="8"/>
      <name val="Calibri"/>
      <family val="2"/>
      <charset val="161"/>
    </font>
    <font>
      <sz val="8"/>
      <color indexed="8"/>
      <name val="Calibri"/>
      <family val="2"/>
      <charset val="161"/>
    </font>
    <font>
      <sz val="8"/>
      <name val="Calibri"/>
      <family val="2"/>
      <charset val="161"/>
    </font>
    <font>
      <b/>
      <sz val="11"/>
      <color indexed="8"/>
      <name val="Calibri"/>
      <family val="2"/>
      <charset val="161"/>
    </font>
    <font>
      <b/>
      <sz val="12"/>
      <color indexed="55"/>
      <name val="Calibri"/>
      <family val="2"/>
      <charset val="161"/>
    </font>
    <font>
      <sz val="12"/>
      <name val="Calibri"/>
      <family val="2"/>
      <charset val="161"/>
    </font>
    <font>
      <sz val="12"/>
      <color indexed="10"/>
      <name val="Calibri"/>
      <family val="2"/>
      <charset val="161"/>
    </font>
    <font>
      <sz val="11"/>
      <name val="Calibri"/>
      <family val="2"/>
      <charset val="161"/>
    </font>
    <font>
      <b/>
      <sz val="14"/>
      <color indexed="8"/>
      <name val="Calibri"/>
      <family val="2"/>
      <charset val="161"/>
    </font>
    <font>
      <b/>
      <sz val="12"/>
      <color indexed="8"/>
      <name val="Calibri"/>
      <family val="2"/>
    </font>
    <font>
      <b/>
      <sz val="12"/>
      <name val="Calibri"/>
      <family val="2"/>
      <charset val="161"/>
    </font>
    <font>
      <sz val="10"/>
      <color indexed="8"/>
      <name val="Arial"/>
      <family val="2"/>
      <charset val="161"/>
    </font>
    <font>
      <sz val="12"/>
      <name val="Arial"/>
      <family val="2"/>
      <charset val="161"/>
    </font>
    <font>
      <sz val="10"/>
      <name val="Arial"/>
      <family val="2"/>
      <charset val="161"/>
    </font>
    <font>
      <sz val="11"/>
      <name val="Arial"/>
      <family val="2"/>
      <charset val="161"/>
    </font>
    <font>
      <b/>
      <sz val="12"/>
      <color indexed="10"/>
      <name val="Calibri"/>
      <family val="2"/>
      <charset val="161"/>
    </font>
    <font>
      <b/>
      <sz val="11"/>
      <color indexed="10"/>
      <name val="Calibri"/>
      <family val="2"/>
      <charset val="161"/>
    </font>
    <font>
      <sz val="10"/>
      <color indexed="8"/>
      <name val="Calibri"/>
      <family val="2"/>
      <charset val="161"/>
    </font>
    <font>
      <b/>
      <sz val="11"/>
      <color theme="0"/>
      <name val="Calibri"/>
      <family val="2"/>
      <charset val="161"/>
      <scheme val="minor"/>
    </font>
    <font>
      <b/>
      <sz val="15"/>
      <color theme="3"/>
      <name val="Calibri"/>
      <family val="2"/>
      <charset val="161"/>
      <scheme val="minor"/>
    </font>
    <font>
      <sz val="11"/>
      <color rgb="FF9C6500"/>
      <name val="Calibri"/>
      <family val="2"/>
      <charset val="161"/>
      <scheme val="minor"/>
    </font>
    <font>
      <b/>
      <sz val="14"/>
      <color rgb="FF000000"/>
      <name val="Calibri"/>
      <family val="2"/>
      <charset val="161"/>
    </font>
    <font>
      <sz val="12"/>
      <color rgb="FF000000"/>
      <name val="Calibri"/>
      <family val="2"/>
      <charset val="161"/>
    </font>
    <font>
      <sz val="12"/>
      <color rgb="FFFF0000"/>
      <name val="Calibri"/>
      <family val="2"/>
      <charset val="161"/>
    </font>
    <font>
      <b/>
      <sz val="12"/>
      <color theme="3"/>
      <name val="Calibri"/>
      <family val="2"/>
      <charset val="161"/>
      <scheme val="minor"/>
    </font>
    <font>
      <b/>
      <sz val="14"/>
      <color indexed="8"/>
      <name val="Arial"/>
      <family val="2"/>
      <charset val="161"/>
    </font>
    <font>
      <sz val="11"/>
      <color indexed="8"/>
      <name val="Arial"/>
      <family val="2"/>
      <charset val="161"/>
    </font>
    <font>
      <b/>
      <sz val="11"/>
      <color indexed="8"/>
      <name val="Arial"/>
      <family val="2"/>
      <charset val="161"/>
    </font>
    <font>
      <sz val="12"/>
      <color indexed="8"/>
      <name val="Arial"/>
      <family val="2"/>
      <charset val="161"/>
    </font>
    <font>
      <b/>
      <sz val="12"/>
      <color indexed="8"/>
      <name val="Arial"/>
      <family val="2"/>
      <charset val="161"/>
    </font>
    <font>
      <sz val="14"/>
      <color indexed="8"/>
      <name val="Arial"/>
      <family val="2"/>
      <charset val="161"/>
    </font>
    <font>
      <sz val="14"/>
      <color indexed="10"/>
      <name val="Calibri"/>
      <family val="2"/>
      <charset val="161"/>
    </font>
    <font>
      <sz val="11"/>
      <color indexed="10"/>
      <name val="Arial"/>
      <family val="2"/>
      <charset val="161"/>
    </font>
    <font>
      <sz val="12"/>
      <color indexed="10"/>
      <name val="Arial"/>
      <family val="2"/>
      <charset val="161"/>
    </font>
    <font>
      <b/>
      <sz val="12"/>
      <name val="Arial"/>
      <family val="2"/>
      <charset val="161"/>
    </font>
    <font>
      <b/>
      <sz val="11"/>
      <color indexed="10"/>
      <name val="Arial"/>
      <family val="2"/>
      <charset val="161"/>
    </font>
    <font>
      <b/>
      <sz val="12"/>
      <color indexed="10"/>
      <name val="Arial"/>
      <family val="2"/>
      <charset val="161"/>
    </font>
    <font>
      <b/>
      <sz val="11"/>
      <name val="Arial"/>
      <family val="2"/>
      <charset val="161"/>
    </font>
    <font>
      <vertAlign val="superscript"/>
      <sz val="11"/>
      <name val="Arial"/>
      <family val="2"/>
      <charset val="161"/>
    </font>
  </fonts>
  <fills count="13">
    <fill>
      <patternFill patternType="none"/>
    </fill>
    <fill>
      <patternFill patternType="gray125"/>
    </fill>
    <fill>
      <patternFill patternType="solid">
        <fgColor indexed="22"/>
        <bgColor indexed="64"/>
      </patternFill>
    </fill>
    <fill>
      <patternFill patternType="solid">
        <fgColor indexed="51"/>
        <bgColor indexed="64"/>
      </patternFill>
    </fill>
    <fill>
      <patternFill patternType="solid">
        <fgColor indexed="9"/>
        <bgColor indexed="64"/>
      </patternFill>
    </fill>
    <fill>
      <patternFill patternType="solid">
        <fgColor indexed="13"/>
        <bgColor indexed="64"/>
      </patternFill>
    </fill>
    <fill>
      <patternFill patternType="solid">
        <fgColor rgb="FFA5A5A5"/>
      </patternFill>
    </fill>
    <fill>
      <patternFill patternType="solid">
        <fgColor rgb="FFFFEB9C"/>
      </patternFill>
    </fill>
    <fill>
      <patternFill patternType="solid">
        <fgColor rgb="FFFFFF00"/>
        <bgColor indexed="64"/>
      </patternFill>
    </fill>
    <fill>
      <patternFill patternType="solid">
        <fgColor rgb="FFDDDDDD"/>
        <bgColor indexed="64"/>
      </patternFill>
    </fill>
    <fill>
      <patternFill patternType="solid">
        <fgColor rgb="FFEAEAEA"/>
        <bgColor indexed="64"/>
      </patternFill>
    </fill>
    <fill>
      <patternFill patternType="solid">
        <fgColor rgb="FFFFC000"/>
        <bgColor indexed="64"/>
      </patternFill>
    </fill>
    <fill>
      <patternFill patternType="solid">
        <fgColor theme="6" tint="0.59999389629810485"/>
        <bgColor indexed="64"/>
      </patternFill>
    </fill>
  </fills>
  <borders count="80">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thick">
        <color indexed="64"/>
      </top>
      <bottom style="thick">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55"/>
      </left>
      <right/>
      <top style="medium">
        <color indexed="55"/>
      </top>
      <bottom style="medium">
        <color indexed="55"/>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bottom style="medium">
        <color indexed="55"/>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style="double">
        <color indexed="64"/>
      </left>
      <right/>
      <top/>
      <bottom style="double">
        <color indexed="64"/>
      </bottom>
      <diagonal/>
    </border>
    <border>
      <left/>
      <right style="double">
        <color indexed="64"/>
      </right>
      <top/>
      <bottom/>
      <diagonal/>
    </border>
    <border>
      <left/>
      <right style="double">
        <color indexed="64"/>
      </right>
      <top/>
      <bottom style="double">
        <color indexed="64"/>
      </bottom>
      <diagonal/>
    </border>
    <border>
      <left/>
      <right/>
      <top style="double">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thick">
        <color indexed="64"/>
      </left>
      <right/>
      <top style="medium">
        <color indexed="64"/>
      </top>
      <bottom/>
      <diagonal/>
    </border>
    <border>
      <left style="medium">
        <color indexed="64"/>
      </left>
      <right/>
      <top style="thin">
        <color indexed="64"/>
      </top>
      <bottom style="medium">
        <color indexed="64"/>
      </bottom>
      <diagonal/>
    </border>
    <border>
      <left/>
      <right style="thick">
        <color indexed="64"/>
      </right>
      <top/>
      <bottom style="thick">
        <color indexed="64"/>
      </bottom>
      <diagonal/>
    </border>
    <border>
      <left style="medium">
        <color indexed="55"/>
      </left>
      <right style="medium">
        <color indexed="64"/>
      </right>
      <top style="medium">
        <color indexed="64"/>
      </top>
      <bottom style="medium">
        <color indexed="64"/>
      </bottom>
      <diagonal/>
    </border>
    <border>
      <left/>
      <right/>
      <top style="thin">
        <color indexed="64"/>
      </top>
      <bottom/>
      <diagonal/>
    </border>
    <border>
      <left/>
      <right/>
      <top style="thick">
        <color indexed="64"/>
      </top>
      <bottom style="medium">
        <color indexed="64"/>
      </bottom>
      <diagonal/>
    </border>
    <border>
      <left/>
      <right/>
      <top/>
      <bottom style="thin">
        <color indexed="64"/>
      </bottom>
      <diagonal/>
    </border>
    <border>
      <left/>
      <right style="medium">
        <color indexed="64"/>
      </right>
      <top style="medium">
        <color indexed="55"/>
      </top>
      <bottom style="medium">
        <color indexed="55"/>
      </bottom>
      <diagonal/>
    </border>
    <border>
      <left style="medium">
        <color indexed="64"/>
      </left>
      <right style="medium">
        <color indexed="64"/>
      </right>
      <top style="medium">
        <color indexed="55"/>
      </top>
      <bottom style="medium">
        <color indexed="64"/>
      </bottom>
      <diagonal/>
    </border>
    <border>
      <left style="medium">
        <color indexed="55"/>
      </left>
      <right/>
      <top style="medium">
        <color indexed="55"/>
      </top>
      <bottom style="medium">
        <color indexed="64"/>
      </bottom>
      <diagonal/>
    </border>
    <border>
      <left style="medium">
        <color indexed="55"/>
      </left>
      <right/>
      <top/>
      <bottom/>
      <diagonal/>
    </border>
    <border>
      <left/>
      <right style="medium">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medium">
        <color theme="4" tint="-0.249977111117893"/>
      </right>
      <top style="medium">
        <color theme="4" tint="-0.249977111117893"/>
      </top>
      <bottom style="medium">
        <color theme="4" tint="-0.249977111117893"/>
      </bottom>
      <diagonal/>
    </border>
    <border>
      <left/>
      <right/>
      <top style="medium">
        <color theme="4" tint="-0.249977111117893"/>
      </top>
      <bottom style="medium">
        <color theme="4" tint="-0.249977111117893"/>
      </bottom>
      <diagonal/>
    </border>
    <border>
      <left style="medium">
        <color theme="4" tint="-0.249977111117893"/>
      </left>
      <right/>
      <top style="medium">
        <color theme="4" tint="-0.249977111117893"/>
      </top>
      <bottom style="medium">
        <color theme="4" tint="-0.249977111117893"/>
      </bottom>
      <diagonal/>
    </border>
    <border>
      <left style="medium">
        <color indexed="64"/>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medium">
        <color indexed="64"/>
      </left>
      <right/>
      <top style="thin">
        <color indexed="64"/>
      </top>
      <bottom style="thin">
        <color indexed="64"/>
      </bottom>
      <diagonal/>
    </border>
  </borders>
  <cellStyleXfs count="4">
    <xf numFmtId="0" fontId="0" fillId="0" borderId="0"/>
    <xf numFmtId="0" fontId="20" fillId="6" borderId="31" applyNumberFormat="0" applyAlignment="0" applyProtection="0"/>
    <xf numFmtId="0" fontId="21" fillId="0" borderId="32" applyNumberFormat="0" applyFill="0" applyAlignment="0" applyProtection="0"/>
    <xf numFmtId="0" fontId="22" fillId="7" borderId="0" applyNumberFormat="0" applyBorder="0" applyAlignment="0" applyProtection="0"/>
  </cellStyleXfs>
  <cellXfs count="435">
    <xf numFmtId="0" fontId="0" fillId="0" borderId="0" xfId="0"/>
    <xf numFmtId="0" fontId="0" fillId="0" borderId="0" xfId="0" applyAlignment="1">
      <alignment wrapText="1"/>
    </xf>
    <xf numFmtId="0" fontId="7" fillId="0" borderId="3" xfId="0" applyFont="1" applyBorder="1" applyAlignment="1">
      <alignment vertical="top" wrapText="1"/>
    </xf>
    <xf numFmtId="0" fontId="8" fillId="3" borderId="3" xfId="0" applyFont="1" applyFill="1" applyBorder="1" applyAlignment="1">
      <alignment horizontal="center" vertical="top" wrapText="1"/>
    </xf>
    <xf numFmtId="0" fontId="0" fillId="0" borderId="0" xfId="0" applyBorder="1"/>
    <xf numFmtId="0" fontId="8" fillId="3" borderId="5" xfId="0" applyFont="1" applyFill="1" applyBorder="1" applyAlignment="1">
      <alignment horizontal="center" vertical="top" wrapText="1"/>
    </xf>
    <xf numFmtId="0" fontId="8" fillId="3" borderId="3" xfId="0" applyFont="1" applyFill="1" applyBorder="1" applyAlignment="1">
      <alignment vertical="top" wrapText="1"/>
    </xf>
    <xf numFmtId="0" fontId="7" fillId="0" borderId="5" xfId="0" applyFont="1" applyBorder="1" applyAlignment="1">
      <alignment vertical="top" wrapText="1"/>
    </xf>
    <xf numFmtId="0" fontId="9" fillId="0" borderId="0" xfId="0" applyFont="1"/>
    <xf numFmtId="0" fontId="7" fillId="3" borderId="6" xfId="0" applyFont="1" applyFill="1" applyBorder="1" applyAlignment="1">
      <alignment horizontal="justify" vertical="top"/>
    </xf>
    <xf numFmtId="0" fontId="10" fillId="2" borderId="0" xfId="0" applyFont="1" applyFill="1"/>
    <xf numFmtId="0" fontId="11" fillId="0" borderId="0" xfId="0" applyFont="1" applyAlignment="1">
      <alignment horizontal="center" vertical="center"/>
    </xf>
    <xf numFmtId="0" fontId="0" fillId="0" borderId="0" xfId="0" applyBorder="1" applyAlignment="1">
      <alignment horizontal="center"/>
    </xf>
    <xf numFmtId="0" fontId="0" fillId="0" borderId="7" xfId="0" applyBorder="1"/>
    <xf numFmtId="0" fontId="1" fillId="3" borderId="5" xfId="0" applyFont="1" applyFill="1" applyBorder="1" applyAlignment="1">
      <alignment vertical="top" wrapText="1"/>
    </xf>
    <xf numFmtId="0" fontId="0" fillId="0" borderId="0" xfId="0" applyBorder="1" applyAlignment="1">
      <alignment wrapText="1"/>
    </xf>
    <xf numFmtId="0" fontId="16" fillId="0" borderId="0" xfId="0" applyFont="1" applyFill="1" applyBorder="1" applyAlignment="1">
      <alignment horizontal="left" vertical="center" wrapText="1"/>
    </xf>
    <xf numFmtId="0" fontId="1" fillId="0" borderId="8" xfId="0" applyFont="1" applyBorder="1" applyAlignment="1">
      <alignment vertical="top" wrapText="1"/>
    </xf>
    <xf numFmtId="0" fontId="1" fillId="0" borderId="9" xfId="0" applyFont="1" applyBorder="1" applyAlignment="1">
      <alignment vertical="top" wrapText="1"/>
    </xf>
    <xf numFmtId="0" fontId="0" fillId="0" borderId="0" xfId="0" applyFill="1" applyBorder="1"/>
    <xf numFmtId="0" fontId="0" fillId="0" borderId="11" xfId="0" applyBorder="1"/>
    <xf numFmtId="0" fontId="0" fillId="0" borderId="12" xfId="0" applyBorder="1"/>
    <xf numFmtId="0" fontId="1" fillId="0" borderId="1" xfId="0" applyFont="1" applyBorder="1" applyAlignment="1">
      <alignment horizontal="justify" vertical="top"/>
    </xf>
    <xf numFmtId="0" fontId="1" fillId="0" borderId="13" xfId="0" applyFont="1" applyBorder="1" applyAlignment="1">
      <alignment horizontal="justify" vertical="top"/>
    </xf>
    <xf numFmtId="0" fontId="1" fillId="0" borderId="2" xfId="0" applyFont="1" applyBorder="1" applyAlignment="1">
      <alignment horizontal="justify" vertical="top"/>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8" xfId="0" applyFont="1" applyBorder="1" applyAlignment="1">
      <alignment horizontal="justify" vertical="top"/>
    </xf>
    <xf numFmtId="0" fontId="1" fillId="3" borderId="2" xfId="0" applyFont="1" applyFill="1" applyBorder="1" applyAlignment="1">
      <alignment horizontal="justify" vertical="top"/>
    </xf>
    <xf numFmtId="0" fontId="1" fillId="3" borderId="1" xfId="0" applyFont="1" applyFill="1" applyBorder="1" applyAlignment="1">
      <alignment horizontal="justify" vertical="top"/>
    </xf>
    <xf numFmtId="0" fontId="1" fillId="0" borderId="11" xfId="0" applyFont="1" applyBorder="1" applyAlignment="1">
      <alignment vertical="top" wrapText="1"/>
    </xf>
    <xf numFmtId="0" fontId="1" fillId="4" borderId="3" xfId="0" applyFont="1" applyFill="1" applyBorder="1" applyAlignment="1">
      <alignment vertical="top" wrapText="1"/>
    </xf>
    <xf numFmtId="0" fontId="1" fillId="4" borderId="0" xfId="0" applyFont="1" applyFill="1" applyBorder="1" applyAlignment="1">
      <alignment horizontal="justify" vertical="top"/>
    </xf>
    <xf numFmtId="0" fontId="1" fillId="4" borderId="14" xfId="0" applyFont="1" applyFill="1" applyBorder="1" applyAlignment="1">
      <alignment horizontal="justify" vertical="top"/>
    </xf>
    <xf numFmtId="0" fontId="1" fillId="4" borderId="1" xfId="0" applyFont="1" applyFill="1" applyBorder="1" applyAlignment="1">
      <alignment horizontal="justify" vertical="top"/>
    </xf>
    <xf numFmtId="0" fontId="1" fillId="3" borderId="3" xfId="0" applyFont="1" applyFill="1" applyBorder="1" applyAlignment="1">
      <alignment vertical="top" wrapText="1"/>
    </xf>
    <xf numFmtId="0" fontId="1" fillId="0" borderId="11" xfId="0" applyFont="1" applyBorder="1" applyAlignment="1">
      <alignment horizontal="justify" vertical="top" wrapText="1"/>
    </xf>
    <xf numFmtId="0" fontId="2" fillId="0" borderId="0" xfId="0" applyFont="1" applyAlignment="1">
      <alignment horizontal="center"/>
    </xf>
    <xf numFmtId="0" fontId="1" fillId="0" borderId="7" xfId="0" applyFont="1" applyBorder="1" applyAlignment="1">
      <alignment horizontal="justify" vertical="top"/>
    </xf>
    <xf numFmtId="0" fontId="7" fillId="0" borderId="2" xfId="0" applyFont="1" applyBorder="1" applyAlignment="1">
      <alignment vertical="top" wrapText="1"/>
    </xf>
    <xf numFmtId="0" fontId="1" fillId="4" borderId="5" xfId="0" applyFont="1" applyFill="1" applyBorder="1" applyAlignment="1">
      <alignment vertical="top" wrapText="1"/>
    </xf>
    <xf numFmtId="0" fontId="0" fillId="4" borderId="0" xfId="0" applyFill="1"/>
    <xf numFmtId="0" fontId="1" fillId="0" borderId="0" xfId="0" applyFont="1"/>
    <xf numFmtId="0" fontId="1" fillId="0" borderId="11" xfId="0" applyFont="1" applyBorder="1"/>
    <xf numFmtId="0" fontId="2" fillId="0" borderId="0" xfId="0" applyFont="1"/>
    <xf numFmtId="0" fontId="1" fillId="0" borderId="0" xfId="0" applyFont="1" applyAlignment="1"/>
    <xf numFmtId="0" fontId="2" fillId="0" borderId="5" xfId="0" applyFont="1" applyBorder="1" applyAlignment="1">
      <alignment horizontal="justify" vertical="top" wrapText="1"/>
    </xf>
    <xf numFmtId="0" fontId="2" fillId="0" borderId="17" xfId="0" applyFont="1" applyBorder="1" applyAlignment="1">
      <alignment horizontal="center" vertical="top" wrapText="1"/>
    </xf>
    <xf numFmtId="0" fontId="1" fillId="0" borderId="5" xfId="0" applyFont="1" applyBorder="1" applyAlignment="1">
      <alignment horizontal="center" vertical="top" wrapText="1"/>
    </xf>
    <xf numFmtId="0" fontId="1" fillId="0" borderId="17" xfId="0" applyFont="1" applyBorder="1" applyAlignment="1">
      <alignment horizontal="center" vertical="top" wrapText="1"/>
    </xf>
    <xf numFmtId="0" fontId="0" fillId="0" borderId="18" xfId="0" applyBorder="1"/>
    <xf numFmtId="0" fontId="1" fillId="0" borderId="1" xfId="0" applyFont="1" applyBorder="1" applyAlignment="1">
      <alignment horizontal="center" vertical="top" wrapText="1"/>
    </xf>
    <xf numFmtId="0" fontId="1" fillId="0" borderId="19" xfId="0" applyFont="1" applyBorder="1" applyAlignment="1">
      <alignment horizontal="center" vertical="top" wrapText="1"/>
    </xf>
    <xf numFmtId="0" fontId="2" fillId="0" borderId="1" xfId="0" applyFont="1" applyBorder="1" applyAlignment="1">
      <alignment horizontal="center" vertical="top" wrapText="1"/>
    </xf>
    <xf numFmtId="0" fontId="2" fillId="0" borderId="8" xfId="0" applyFont="1" applyBorder="1" applyAlignment="1">
      <alignment horizontal="justify" vertical="top" wrapText="1"/>
    </xf>
    <xf numFmtId="0" fontId="2" fillId="0" borderId="20" xfId="0" applyFont="1" applyBorder="1" applyAlignment="1">
      <alignment horizontal="center" vertical="top" wrapText="1"/>
    </xf>
    <xf numFmtId="0" fontId="1" fillId="0" borderId="19" xfId="0" applyFont="1" applyBorder="1" applyAlignment="1">
      <alignment vertical="top"/>
    </xf>
    <xf numFmtId="0" fontId="1" fillId="0" borderId="2" xfId="0" applyFont="1" applyBorder="1" applyAlignment="1">
      <alignment horizontal="center" vertical="top" wrapText="1"/>
    </xf>
    <xf numFmtId="0" fontId="1" fillId="0" borderId="9" xfId="0" applyFont="1" applyBorder="1" applyAlignment="1">
      <alignment horizontal="center" vertical="top" wrapText="1"/>
    </xf>
    <xf numFmtId="0" fontId="1" fillId="0" borderId="20" xfId="0" applyFont="1" applyBorder="1" applyAlignment="1">
      <alignment horizontal="center" vertical="top" wrapText="1"/>
    </xf>
    <xf numFmtId="0" fontId="1" fillId="0" borderId="11" xfId="0" applyFont="1" applyBorder="1" applyAlignment="1">
      <alignment horizontal="center" vertical="top" wrapText="1"/>
    </xf>
    <xf numFmtId="0" fontId="1" fillId="0" borderId="1" xfId="0" applyFont="1" applyBorder="1" applyAlignment="1">
      <alignment vertical="top"/>
    </xf>
    <xf numFmtId="0" fontId="1" fillId="0" borderId="3" xfId="0" applyFont="1" applyBorder="1" applyAlignment="1">
      <alignment horizontal="center" vertical="top" wrapText="1"/>
    </xf>
    <xf numFmtId="0" fontId="1" fillId="0" borderId="20" xfId="0" applyFont="1" applyBorder="1" applyAlignment="1">
      <alignment vertical="top" wrapText="1"/>
    </xf>
    <xf numFmtId="0" fontId="2" fillId="0" borderId="19" xfId="0" applyFont="1" applyBorder="1" applyAlignment="1">
      <alignment horizontal="center" vertical="top" wrapText="1"/>
    </xf>
    <xf numFmtId="0" fontId="1" fillId="0" borderId="0" xfId="0" applyFont="1" applyBorder="1" applyAlignment="1">
      <alignment horizontal="justify" vertical="top" wrapText="1"/>
    </xf>
    <xf numFmtId="0" fontId="1" fillId="0" borderId="0" xfId="0" applyFont="1" applyBorder="1" applyAlignment="1">
      <alignment horizontal="justify" vertical="top"/>
    </xf>
    <xf numFmtId="0" fontId="1" fillId="0" borderId="0" xfId="0" applyFont="1" applyBorder="1" applyAlignment="1">
      <alignment horizontal="right" vertical="top" wrapText="1"/>
    </xf>
    <xf numFmtId="0" fontId="2" fillId="0" borderId="8" xfId="0" applyFont="1" applyBorder="1" applyAlignment="1">
      <alignment horizontal="center" vertical="top" wrapText="1"/>
    </xf>
    <xf numFmtId="0" fontId="1" fillId="0" borderId="0" xfId="0" applyFont="1" applyAlignment="1">
      <alignment horizontal="justify" vertical="top"/>
    </xf>
    <xf numFmtId="0" fontId="2" fillId="0" borderId="2" xfId="0" applyFont="1" applyBorder="1" applyAlignment="1">
      <alignment horizontal="center" vertical="top" wrapText="1"/>
    </xf>
    <xf numFmtId="0" fontId="1" fillId="0" borderId="12" xfId="0" applyFont="1" applyBorder="1" applyAlignment="1">
      <alignment horizontal="center" vertical="top" wrapText="1"/>
    </xf>
    <xf numFmtId="0" fontId="1" fillId="4" borderId="9" xfId="0" applyFont="1" applyFill="1" applyBorder="1" applyAlignment="1">
      <alignment vertical="top" wrapText="1"/>
    </xf>
    <xf numFmtId="0" fontId="1" fillId="4" borderId="2" xfId="0" applyFont="1" applyFill="1" applyBorder="1" applyAlignment="1">
      <alignment horizontal="center" vertical="top" wrapText="1"/>
    </xf>
    <xf numFmtId="0" fontId="2" fillId="0" borderId="0" xfId="0" applyFont="1" applyBorder="1" applyAlignment="1">
      <alignment horizontal="center" wrapText="1"/>
    </xf>
    <xf numFmtId="0" fontId="1" fillId="3" borderId="3" xfId="0" applyFont="1" applyFill="1" applyBorder="1" applyAlignment="1">
      <alignment horizontal="center" vertical="top" wrapText="1"/>
    </xf>
    <xf numFmtId="0" fontId="2" fillId="0" borderId="23" xfId="0" applyFont="1" applyBorder="1" applyAlignment="1">
      <alignment horizontal="center" vertical="top" wrapText="1"/>
    </xf>
    <xf numFmtId="0" fontId="2" fillId="0" borderId="0" xfId="0" applyFont="1" applyBorder="1" applyAlignment="1">
      <alignment horizontal="center" vertical="top" wrapText="1"/>
    </xf>
    <xf numFmtId="0" fontId="2" fillId="0" borderId="24" xfId="0" applyFont="1" applyBorder="1" applyAlignment="1">
      <alignment horizontal="center" vertical="top" wrapText="1"/>
    </xf>
    <xf numFmtId="0" fontId="2" fillId="0" borderId="9" xfId="0" applyFont="1" applyBorder="1" applyAlignment="1">
      <alignment horizontal="center" vertical="top" wrapText="1"/>
    </xf>
    <xf numFmtId="0" fontId="2" fillId="0" borderId="25" xfId="0" applyFont="1" applyBorder="1" applyAlignment="1">
      <alignment horizontal="center" vertical="top" wrapText="1"/>
    </xf>
    <xf numFmtId="0" fontId="1" fillId="0" borderId="25" xfId="0" applyFont="1" applyBorder="1" applyAlignment="1">
      <alignment vertical="top" wrapText="1"/>
    </xf>
    <xf numFmtId="0" fontId="5" fillId="0" borderId="0" xfId="0" applyFont="1" applyAlignment="1">
      <alignment wrapText="1"/>
    </xf>
    <xf numFmtId="0" fontId="5" fillId="0" borderId="0" xfId="0" applyFont="1"/>
    <xf numFmtId="0" fontId="0" fillId="0" borderId="11" xfId="0" applyBorder="1" applyAlignment="1">
      <alignment wrapText="1"/>
    </xf>
    <xf numFmtId="0" fontId="0" fillId="0" borderId="24" xfId="0" applyBorder="1" applyAlignment="1">
      <alignment wrapText="1"/>
    </xf>
    <xf numFmtId="0" fontId="0" fillId="0" borderId="27" xfId="0" applyBorder="1"/>
    <xf numFmtId="0" fontId="2" fillId="0" borderId="28" xfId="0" applyFont="1" applyBorder="1" applyAlignment="1">
      <alignment horizontal="center" vertical="top" wrapText="1"/>
    </xf>
    <xf numFmtId="0" fontId="1" fillId="3" borderId="8" xfId="0" applyFont="1" applyFill="1" applyBorder="1" applyAlignment="1">
      <alignment horizontal="justify" vertical="top"/>
    </xf>
    <xf numFmtId="0" fontId="1" fillId="3" borderId="23" xfId="0" applyFont="1" applyFill="1" applyBorder="1" applyAlignment="1">
      <alignment horizontal="justify" vertical="top"/>
    </xf>
    <xf numFmtId="0" fontId="0" fillId="0" borderId="25" xfId="0" applyBorder="1"/>
    <xf numFmtId="0" fontId="0" fillId="0" borderId="21" xfId="0" applyBorder="1"/>
    <xf numFmtId="0" fontId="0" fillId="0" borderId="24" xfId="0" applyBorder="1"/>
    <xf numFmtId="0" fontId="1" fillId="0" borderId="24" xfId="0" applyFont="1" applyFill="1" applyBorder="1" applyAlignment="1">
      <alignment horizontal="center" vertical="top" wrapText="1"/>
    </xf>
    <xf numFmtId="0" fontId="1" fillId="0" borderId="24" xfId="0" applyFont="1" applyBorder="1" applyAlignment="1">
      <alignment horizontal="right" vertical="top" wrapText="1"/>
    </xf>
    <xf numFmtId="0" fontId="0" fillId="0" borderId="17" xfId="0" applyBorder="1"/>
    <xf numFmtId="0" fontId="2" fillId="0" borderId="30" xfId="0" applyFont="1" applyBorder="1" applyAlignment="1">
      <alignment horizontal="center" vertical="top" wrapText="1"/>
    </xf>
    <xf numFmtId="0" fontId="2" fillId="0" borderId="0" xfId="0" applyFont="1" applyFill="1" applyBorder="1" applyAlignment="1">
      <alignment horizontal="center" vertical="top" wrapText="1"/>
    </xf>
    <xf numFmtId="0" fontId="0" fillId="0" borderId="0" xfId="0" applyFill="1" applyBorder="1" applyAlignment="1">
      <alignment wrapText="1"/>
    </xf>
    <xf numFmtId="0" fontId="2" fillId="0" borderId="0" xfId="0" applyFont="1" applyBorder="1" applyAlignment="1">
      <alignment horizontal="center" vertical="top" textRotation="45" wrapText="1"/>
    </xf>
    <xf numFmtId="0" fontId="18" fillId="0" borderId="0" xfId="1" applyFont="1" applyFill="1" applyBorder="1" applyAlignment="1">
      <alignment horizontal="center" vertical="top" wrapText="1"/>
    </xf>
    <xf numFmtId="0" fontId="0" fillId="0" borderId="0" xfId="0"/>
    <xf numFmtId="0" fontId="23" fillId="0" borderId="0" xfId="0" applyFont="1" applyFill="1" applyBorder="1" applyAlignment="1">
      <alignment horizontal="center"/>
    </xf>
    <xf numFmtId="0" fontId="24" fillId="0" borderId="0" xfId="0" applyFont="1" applyFill="1" applyBorder="1" applyAlignment="1">
      <alignment horizontal="center"/>
    </xf>
    <xf numFmtId="0" fontId="25" fillId="0" borderId="0" xfId="0" applyFont="1" applyFill="1" applyBorder="1"/>
    <xf numFmtId="0" fontId="5" fillId="0" borderId="0" xfId="0" applyFont="1" applyFill="1" applyBorder="1" applyAlignment="1">
      <alignment horizontal="center" wrapText="1"/>
    </xf>
    <xf numFmtId="0" fontId="1" fillId="0" borderId="0" xfId="0" applyFont="1" applyFill="1" applyBorder="1"/>
    <xf numFmtId="0" fontId="0" fillId="0" borderId="0" xfId="0" applyAlignment="1">
      <alignment vertical="center" wrapText="1"/>
    </xf>
    <xf numFmtId="0" fontId="1" fillId="0" borderId="0" xfId="0" applyFont="1" applyBorder="1"/>
    <xf numFmtId="0" fontId="10" fillId="8" borderId="33" xfId="0" applyFont="1" applyFill="1" applyBorder="1" applyAlignment="1"/>
    <xf numFmtId="0" fontId="10" fillId="8" borderId="34" xfId="0" applyFont="1" applyFill="1" applyBorder="1" applyAlignment="1"/>
    <xf numFmtId="0" fontId="10" fillId="8" borderId="34" xfId="0" applyFont="1" applyFill="1" applyBorder="1" applyAlignment="1">
      <alignment horizontal="center"/>
    </xf>
    <xf numFmtId="0" fontId="0" fillId="8" borderId="34" xfId="0" applyFill="1" applyBorder="1"/>
    <xf numFmtId="0" fontId="1" fillId="0" borderId="33" xfId="0" applyFont="1" applyBorder="1"/>
    <xf numFmtId="0" fontId="0" fillId="0" borderId="34" xfId="0" applyBorder="1"/>
    <xf numFmtId="0" fontId="1" fillId="0" borderId="34" xfId="0" applyFont="1" applyBorder="1"/>
    <xf numFmtId="0" fontId="0" fillId="0" borderId="35" xfId="0" applyBorder="1"/>
    <xf numFmtId="0" fontId="1" fillId="0" borderId="36" xfId="0" applyFont="1" applyBorder="1"/>
    <xf numFmtId="0" fontId="0" fillId="0" borderId="36" xfId="0" applyBorder="1"/>
    <xf numFmtId="0" fontId="0" fillId="0" borderId="37" xfId="0" applyBorder="1"/>
    <xf numFmtId="0" fontId="1" fillId="0" borderId="41" xfId="0" applyFont="1" applyBorder="1"/>
    <xf numFmtId="0" fontId="1" fillId="0" borderId="42" xfId="0" applyFont="1" applyBorder="1"/>
    <xf numFmtId="0" fontId="0" fillId="0" borderId="43" xfId="0" applyBorder="1"/>
    <xf numFmtId="0" fontId="0" fillId="0" borderId="44" xfId="0" applyBorder="1"/>
    <xf numFmtId="0" fontId="0" fillId="0" borderId="41" xfId="0" applyBorder="1"/>
    <xf numFmtId="0" fontId="2" fillId="0" borderId="19" xfId="0" applyFont="1" applyBorder="1" applyAlignment="1">
      <alignment horizontal="justify" vertical="top"/>
    </xf>
    <xf numFmtId="0" fontId="2" fillId="0" borderId="45" xfId="0" applyFont="1" applyBorder="1"/>
    <xf numFmtId="0" fontId="0" fillId="0" borderId="45" xfId="0" applyBorder="1"/>
    <xf numFmtId="0" fontId="2" fillId="0" borderId="9" xfId="0" applyFont="1" applyFill="1" applyBorder="1" applyAlignment="1">
      <alignment horizontal="center" vertical="top" wrapText="1"/>
    </xf>
    <xf numFmtId="0" fontId="1" fillId="0" borderId="2" xfId="0" applyFont="1" applyBorder="1" applyAlignment="1">
      <alignment horizontal="justify" vertical="top" wrapText="1"/>
    </xf>
    <xf numFmtId="0" fontId="1" fillId="0" borderId="2" xfId="0" applyFont="1" applyBorder="1" applyAlignment="1">
      <alignment vertical="top" wrapText="1"/>
    </xf>
    <xf numFmtId="0" fontId="0" fillId="0" borderId="20" xfId="0" applyBorder="1"/>
    <xf numFmtId="0" fontId="11" fillId="0" borderId="20" xfId="0" applyFont="1" applyBorder="1" applyAlignment="1">
      <alignment horizontal="center" vertical="center"/>
    </xf>
    <xf numFmtId="0" fontId="11" fillId="0" borderId="2" xfId="0" applyFont="1" applyBorder="1" applyAlignment="1">
      <alignment horizontal="center" vertical="center"/>
    </xf>
    <xf numFmtId="0" fontId="0" fillId="0" borderId="1" xfId="0" applyBorder="1"/>
    <xf numFmtId="0" fontId="5" fillId="0" borderId="8" xfId="0" applyFont="1" applyBorder="1" applyAlignment="1">
      <alignment horizontal="center" wrapText="1"/>
    </xf>
    <xf numFmtId="0" fontId="5" fillId="0" borderId="3" xfId="0" applyFont="1" applyBorder="1" applyAlignment="1">
      <alignment horizontal="center" vertical="top" wrapText="1"/>
    </xf>
    <xf numFmtId="0" fontId="5" fillId="0" borderId="2" xfId="0" applyFont="1" applyBorder="1" applyAlignment="1">
      <alignment horizontal="justify" vertical="top" wrapText="1"/>
    </xf>
    <xf numFmtId="0" fontId="5" fillId="0" borderId="2" xfId="0" applyFont="1" applyBorder="1" applyAlignment="1">
      <alignment horizontal="center" vertical="top" wrapText="1"/>
    </xf>
    <xf numFmtId="0" fontId="2" fillId="9" borderId="2" xfId="0" applyFont="1" applyFill="1" applyBorder="1" applyAlignment="1">
      <alignment horizontal="justify" vertical="top"/>
    </xf>
    <xf numFmtId="0" fontId="2" fillId="9" borderId="5" xfId="0" applyFont="1" applyFill="1" applyBorder="1" applyAlignment="1">
      <alignment horizontal="justify" vertical="top" wrapText="1"/>
    </xf>
    <xf numFmtId="0" fontId="2" fillId="9" borderId="5" xfId="0" applyFont="1" applyFill="1" applyBorder="1" applyAlignment="1">
      <alignment horizontal="left" vertical="top" wrapText="1"/>
    </xf>
    <xf numFmtId="0" fontId="2" fillId="9" borderId="2" xfId="0" applyFont="1" applyFill="1" applyBorder="1" applyAlignment="1">
      <alignment horizontal="left" vertical="top" wrapText="1"/>
    </xf>
    <xf numFmtId="0" fontId="2" fillId="9" borderId="17" xfId="0" applyFont="1" applyFill="1" applyBorder="1" applyAlignment="1">
      <alignment horizontal="left" vertical="top" wrapText="1"/>
    </xf>
    <xf numFmtId="0" fontId="5" fillId="0" borderId="9" xfId="0" applyFont="1" applyBorder="1" applyAlignment="1">
      <alignment horizontal="center" vertical="top" wrapText="1"/>
    </xf>
    <xf numFmtId="0" fontId="0" fillId="0" borderId="2" xfId="0" applyFill="1" applyBorder="1"/>
    <xf numFmtId="0" fontId="0" fillId="0" borderId="3" xfId="0" applyFill="1" applyBorder="1"/>
    <xf numFmtId="0" fontId="0" fillId="8" borderId="2" xfId="0" applyFill="1" applyBorder="1" applyAlignment="1">
      <alignment horizontal="center" vertical="top"/>
    </xf>
    <xf numFmtId="0" fontId="1" fillId="0" borderId="23" xfId="0" applyFont="1" applyBorder="1" applyAlignment="1">
      <alignment horizontal="justify" vertical="top"/>
    </xf>
    <xf numFmtId="0" fontId="0" fillId="0" borderId="0" xfId="0" applyFill="1"/>
    <xf numFmtId="0" fontId="17" fillId="9" borderId="5" xfId="0" applyNumberFormat="1" applyFont="1" applyFill="1" applyBorder="1" applyAlignment="1">
      <alignment horizontal="center" vertical="top" wrapText="1"/>
    </xf>
    <xf numFmtId="49" fontId="17" fillId="9" borderId="5" xfId="0" applyNumberFormat="1" applyFont="1" applyFill="1" applyBorder="1" applyAlignment="1">
      <alignment horizontal="center" vertical="top" wrapText="1"/>
    </xf>
    <xf numFmtId="0" fontId="17" fillId="9" borderId="27" xfId="0" applyNumberFormat="1" applyFont="1" applyFill="1" applyBorder="1" applyAlignment="1">
      <alignment horizontal="center" vertical="top" wrapText="1"/>
    </xf>
    <xf numFmtId="0" fontId="12" fillId="9" borderId="1" xfId="0" applyFont="1" applyFill="1" applyBorder="1" applyAlignment="1">
      <alignment horizontal="center" vertical="top" wrapText="1"/>
    </xf>
    <xf numFmtId="0" fontId="2" fillId="0" borderId="8" xfId="0" applyFont="1" applyBorder="1" applyAlignment="1">
      <alignment horizontal="center" wrapText="1"/>
    </xf>
    <xf numFmtId="0" fontId="5" fillId="0" borderId="8" xfId="0" applyFont="1" applyBorder="1" applyAlignment="1">
      <alignment horizontal="center" vertical="top" wrapText="1"/>
    </xf>
    <xf numFmtId="0" fontId="2" fillId="0" borderId="11" xfId="0" applyFont="1" applyBorder="1" applyAlignment="1">
      <alignment horizontal="justify" vertical="top"/>
    </xf>
    <xf numFmtId="0" fontId="0" fillId="0" borderId="3" xfId="0" applyBorder="1"/>
    <xf numFmtId="0" fontId="17" fillId="2" borderId="2" xfId="0" applyFont="1" applyFill="1" applyBorder="1" applyAlignment="1">
      <alignment horizontal="center" vertical="top" wrapText="1"/>
    </xf>
    <xf numFmtId="0" fontId="0" fillId="0" borderId="2" xfId="0" applyBorder="1"/>
    <xf numFmtId="0" fontId="0" fillId="0" borderId="20" xfId="0" applyFill="1" applyBorder="1"/>
    <xf numFmtId="0" fontId="0" fillId="0" borderId="9" xfId="0" applyFill="1" applyBorder="1"/>
    <xf numFmtId="0" fontId="0" fillId="0" borderId="8" xfId="0" applyFill="1" applyBorder="1"/>
    <xf numFmtId="0" fontId="12" fillId="9" borderId="8" xfId="0" applyFont="1" applyFill="1" applyBorder="1" applyAlignment="1">
      <alignment horizontal="center" vertical="center" wrapText="1"/>
    </xf>
    <xf numFmtId="0" fontId="17" fillId="9" borderId="2" xfId="0" applyFont="1" applyFill="1" applyBorder="1" applyAlignment="1">
      <alignment horizontal="center" vertical="top" wrapText="1"/>
    </xf>
    <xf numFmtId="0" fontId="17" fillId="9" borderId="9" xfId="0" applyFont="1" applyFill="1" applyBorder="1" applyAlignment="1">
      <alignment horizontal="center" vertical="top" wrapText="1"/>
    </xf>
    <xf numFmtId="0" fontId="17" fillId="9" borderId="11" xfId="0" applyFont="1" applyFill="1" applyBorder="1" applyAlignment="1">
      <alignment horizontal="center" vertical="top" wrapText="1"/>
    </xf>
    <xf numFmtId="0" fontId="17" fillId="0" borderId="12" xfId="0" applyNumberFormat="1" applyFont="1" applyFill="1" applyBorder="1" applyAlignment="1">
      <alignment horizontal="center" vertical="top" wrapText="1"/>
    </xf>
    <xf numFmtId="0" fontId="2" fillId="0" borderId="12" xfId="0" applyFont="1" applyFill="1" applyBorder="1" applyAlignment="1">
      <alignment horizontal="center" vertical="top" wrapText="1"/>
    </xf>
    <xf numFmtId="0" fontId="0" fillId="0" borderId="23" xfId="0" applyBorder="1"/>
    <xf numFmtId="0" fontId="2" fillId="0" borderId="2" xfId="0" applyFont="1" applyBorder="1" applyAlignment="1">
      <alignment horizontal="center" vertical="center" wrapText="1"/>
    </xf>
    <xf numFmtId="0" fontId="1" fillId="0" borderId="11" xfId="0" applyFont="1" applyBorder="1" applyAlignment="1">
      <alignment horizontal="justify" vertical="top"/>
    </xf>
    <xf numFmtId="0" fontId="2" fillId="0" borderId="12" xfId="0" applyFont="1" applyBorder="1" applyAlignment="1">
      <alignment horizontal="center" vertical="top" wrapText="1"/>
    </xf>
    <xf numFmtId="0" fontId="12" fillId="0" borderId="12" xfId="0" applyFont="1" applyFill="1" applyBorder="1" applyAlignment="1">
      <alignment horizontal="center" vertical="center" wrapText="1"/>
    </xf>
    <xf numFmtId="0" fontId="2" fillId="9" borderId="20" xfId="0" applyFont="1" applyFill="1" applyBorder="1" applyAlignment="1">
      <alignment horizontal="justify" vertical="top" wrapText="1"/>
    </xf>
    <xf numFmtId="0" fontId="2" fillId="9" borderId="2" xfId="0" applyFont="1" applyFill="1" applyBorder="1" applyAlignment="1">
      <alignment horizontal="justify" vertical="top" wrapText="1"/>
    </xf>
    <xf numFmtId="0" fontId="2" fillId="9" borderId="48" xfId="0" applyFont="1" applyFill="1" applyBorder="1" applyAlignment="1">
      <alignment horizontal="justify" vertical="top" wrapText="1"/>
    </xf>
    <xf numFmtId="0" fontId="2" fillId="0" borderId="19" xfId="0" applyFont="1" applyBorder="1" applyAlignment="1">
      <alignment horizontal="center" vertical="center" wrapText="1"/>
    </xf>
    <xf numFmtId="0" fontId="5" fillId="0" borderId="23" xfId="0" applyFont="1" applyBorder="1" applyAlignment="1">
      <alignment horizontal="justify" vertical="top" wrapText="1"/>
    </xf>
    <xf numFmtId="0" fontId="5" fillId="0" borderId="8" xfId="0" applyFont="1" applyBorder="1" applyAlignment="1">
      <alignment horizontal="justify" vertical="top" wrapText="1"/>
    </xf>
    <xf numFmtId="0" fontId="5" fillId="0" borderId="19" xfId="0" applyFont="1" applyBorder="1" applyAlignment="1">
      <alignment horizontal="center" vertical="top" wrapText="1"/>
    </xf>
    <xf numFmtId="0" fontId="2" fillId="9" borderId="3" xfId="0" applyFont="1" applyFill="1" applyBorder="1" applyAlignment="1">
      <alignment horizontal="justify" vertical="top" wrapText="1"/>
    </xf>
    <xf numFmtId="0" fontId="2" fillId="9" borderId="3" xfId="0" applyFont="1" applyFill="1" applyBorder="1" applyAlignment="1">
      <alignment horizontal="left" vertical="top" wrapText="1"/>
    </xf>
    <xf numFmtId="0" fontId="2" fillId="0" borderId="2" xfId="0" applyFont="1" applyBorder="1" applyAlignment="1">
      <alignment vertical="top" wrapText="1"/>
    </xf>
    <xf numFmtId="0" fontId="12" fillId="9" borderId="1" xfId="0" applyFont="1" applyFill="1" applyBorder="1" applyAlignment="1">
      <alignment wrapText="1"/>
    </xf>
    <xf numFmtId="0" fontId="6" fillId="0" borderId="12" xfId="0" applyFont="1" applyFill="1" applyBorder="1" applyAlignment="1">
      <alignment wrapText="1"/>
    </xf>
    <xf numFmtId="0" fontId="17" fillId="9" borderId="12" xfId="0" applyFont="1" applyFill="1" applyBorder="1" applyAlignment="1">
      <alignment horizontal="center" wrapText="1"/>
    </xf>
    <xf numFmtId="0" fontId="17" fillId="9" borderId="2" xfId="0" applyFont="1" applyFill="1" applyBorder="1" applyAlignment="1">
      <alignment horizontal="center" wrapText="1"/>
    </xf>
    <xf numFmtId="0" fontId="17" fillId="9" borderId="17" xfId="0" applyFont="1" applyFill="1" applyBorder="1" applyAlignment="1">
      <alignment horizontal="center" wrapText="1"/>
    </xf>
    <xf numFmtId="0" fontId="2" fillId="0" borderId="1" xfId="0" applyFont="1" applyFill="1" applyBorder="1" applyAlignment="1">
      <alignment horizontal="justify" vertical="top"/>
    </xf>
    <xf numFmtId="0" fontId="2" fillId="9" borderId="9" xfId="0" applyFont="1" applyFill="1" applyBorder="1" applyAlignment="1">
      <alignment horizontal="left" vertical="top" wrapText="1"/>
    </xf>
    <xf numFmtId="0" fontId="2" fillId="0" borderId="24" xfId="0" applyFont="1" applyBorder="1" applyAlignment="1">
      <alignment horizontal="center" wrapText="1"/>
    </xf>
    <xf numFmtId="0" fontId="11" fillId="0" borderId="3" xfId="0" applyFont="1" applyBorder="1" applyAlignment="1">
      <alignment horizontal="center" vertical="center"/>
    </xf>
    <xf numFmtId="0" fontId="17" fillId="0" borderId="24" xfId="0" applyFont="1" applyFill="1" applyBorder="1" applyAlignment="1">
      <alignment horizontal="center" wrapText="1"/>
    </xf>
    <xf numFmtId="0" fontId="17" fillId="0" borderId="0" xfId="0" applyFont="1" applyFill="1" applyBorder="1" applyAlignment="1">
      <alignment horizontal="center" wrapText="1"/>
    </xf>
    <xf numFmtId="0" fontId="17" fillId="9" borderId="25" xfId="0" applyFont="1" applyFill="1" applyBorder="1" applyAlignment="1">
      <alignment horizontal="center" wrapText="1"/>
    </xf>
    <xf numFmtId="0" fontId="12" fillId="9" borderId="23" xfId="0" applyFont="1" applyFill="1" applyBorder="1" applyAlignment="1">
      <alignment horizontal="center" vertical="top" wrapText="1"/>
    </xf>
    <xf numFmtId="0" fontId="5" fillId="0" borderId="24" xfId="0" applyFont="1" applyBorder="1" applyAlignment="1">
      <alignment horizontal="center" vertical="top" wrapText="1"/>
    </xf>
    <xf numFmtId="0" fontId="0" fillId="0" borderId="53" xfId="0" applyBorder="1"/>
    <xf numFmtId="0" fontId="0" fillId="0" borderId="12" xfId="0" applyBorder="1" applyAlignment="1">
      <alignment wrapText="1"/>
    </xf>
    <xf numFmtId="0" fontId="17" fillId="2" borderId="3" xfId="0" applyFont="1" applyFill="1" applyBorder="1" applyAlignment="1">
      <alignment horizontal="center" vertical="top" wrapText="1"/>
    </xf>
    <xf numFmtId="0" fontId="2" fillId="0" borderId="2" xfId="0" applyFont="1" applyBorder="1" applyAlignment="1">
      <alignment horizontal="center" vertical="center"/>
    </xf>
    <xf numFmtId="0" fontId="2" fillId="0" borderId="2" xfId="0" applyFont="1" applyBorder="1" applyAlignment="1">
      <alignment horizontal="center"/>
    </xf>
    <xf numFmtId="49" fontId="17" fillId="2" borderId="12" xfId="0" applyNumberFormat="1" applyFont="1" applyFill="1" applyBorder="1" applyAlignment="1">
      <alignment horizontal="center" vertical="top" wrapText="1"/>
    </xf>
    <xf numFmtId="0" fontId="11" fillId="0" borderId="8" xfId="0" applyFont="1" applyBorder="1" applyAlignment="1">
      <alignment horizontal="center" vertical="center"/>
    </xf>
    <xf numFmtId="0" fontId="1" fillId="3" borderId="2" xfId="0" applyFont="1" applyFill="1" applyBorder="1" applyAlignment="1">
      <alignment vertical="top" wrapText="1"/>
    </xf>
    <xf numFmtId="0" fontId="1" fillId="3" borderId="3" xfId="0" applyFont="1" applyFill="1" applyBorder="1" applyAlignment="1">
      <alignment horizontal="left" wrapText="1"/>
    </xf>
    <xf numFmtId="0" fontId="1" fillId="3" borderId="56" xfId="0" applyFont="1" applyFill="1" applyBorder="1" applyAlignment="1">
      <alignment horizontal="justify" vertical="top"/>
    </xf>
    <xf numFmtId="0" fontId="0" fillId="0" borderId="2" xfId="0" applyBorder="1" applyAlignment="1">
      <alignment wrapText="1"/>
    </xf>
    <xf numFmtId="0" fontId="2" fillId="0" borderId="8" xfId="0" applyFont="1" applyBorder="1" applyAlignment="1">
      <alignment horizontal="center"/>
    </xf>
    <xf numFmtId="0" fontId="18" fillId="2" borderId="2" xfId="1" applyFont="1" applyFill="1" applyBorder="1" applyAlignment="1">
      <alignment horizontal="center" vertical="top" wrapText="1"/>
    </xf>
    <xf numFmtId="0" fontId="18" fillId="2" borderId="3" xfId="1" applyFont="1" applyFill="1" applyBorder="1" applyAlignment="1">
      <alignment horizontal="center" vertical="top" wrapText="1"/>
    </xf>
    <xf numFmtId="0" fontId="18" fillId="2" borderId="27" xfId="1" applyFont="1" applyFill="1" applyBorder="1" applyAlignment="1">
      <alignment horizontal="center" vertical="top" wrapText="1"/>
    </xf>
    <xf numFmtId="0" fontId="1" fillId="8" borderId="2" xfId="0" applyFont="1" applyFill="1" applyBorder="1" applyAlignment="1">
      <alignment horizontal="center" vertical="top" wrapText="1"/>
    </xf>
    <xf numFmtId="0" fontId="0" fillId="8" borderId="20" xfId="0" applyFill="1" applyBorder="1" applyAlignment="1">
      <alignment horizontal="center" vertical="center"/>
    </xf>
    <xf numFmtId="0" fontId="0" fillId="8" borderId="3" xfId="0" applyFill="1" applyBorder="1" applyAlignment="1">
      <alignment horizontal="center"/>
    </xf>
    <xf numFmtId="0" fontId="0" fillId="8" borderId="2" xfId="0" applyFill="1" applyBorder="1" applyAlignment="1">
      <alignment horizontal="center"/>
    </xf>
    <xf numFmtId="0" fontId="2" fillId="9" borderId="3" xfId="0" applyFont="1" applyFill="1" applyBorder="1" applyAlignment="1">
      <alignment horizontal="center" vertical="top" wrapText="1"/>
    </xf>
    <xf numFmtId="0" fontId="12" fillId="2" borderId="4" xfId="0" applyFont="1" applyFill="1" applyBorder="1" applyAlignment="1">
      <alignment wrapText="1"/>
    </xf>
    <xf numFmtId="0" fontId="2" fillId="9" borderId="3" xfId="0" applyFont="1" applyFill="1" applyBorder="1" applyAlignment="1">
      <alignment horizontal="left" vertical="center" wrapText="1"/>
    </xf>
    <xf numFmtId="0" fontId="12" fillId="9" borderId="3" xfId="0" applyFont="1" applyFill="1" applyBorder="1" applyAlignment="1">
      <alignment horizontal="left" vertical="center" wrapText="1"/>
    </xf>
    <xf numFmtId="0" fontId="0" fillId="8" borderId="20" xfId="0" applyFill="1" applyBorder="1" applyAlignment="1">
      <alignment horizontal="center"/>
    </xf>
    <xf numFmtId="0" fontId="12" fillId="2" borderId="2" xfId="0" applyFont="1" applyFill="1" applyBorder="1" applyAlignment="1">
      <alignment wrapText="1"/>
    </xf>
    <xf numFmtId="0" fontId="12" fillId="9" borderId="2" xfId="0" applyFont="1" applyFill="1" applyBorder="1" applyAlignment="1">
      <alignment wrapText="1"/>
    </xf>
    <xf numFmtId="0" fontId="17" fillId="9" borderId="30" xfId="0" applyFont="1" applyFill="1" applyBorder="1" applyAlignment="1">
      <alignment horizontal="center" vertical="top" wrapText="1"/>
    </xf>
    <xf numFmtId="0" fontId="17" fillId="9" borderId="49" xfId="0" applyFont="1" applyFill="1" applyBorder="1" applyAlignment="1">
      <alignment horizontal="center" vertical="top" wrapText="1"/>
    </xf>
    <xf numFmtId="0" fontId="17" fillId="9" borderId="46" xfId="0" applyFont="1" applyFill="1" applyBorder="1" applyAlignment="1">
      <alignment horizontal="center" vertical="top" wrapText="1"/>
    </xf>
    <xf numFmtId="0" fontId="12" fillId="9" borderId="2" xfId="0" applyFont="1" applyFill="1" applyBorder="1" applyAlignment="1">
      <alignment horizontal="left" vertical="top" wrapText="1"/>
    </xf>
    <xf numFmtId="0" fontId="0" fillId="8" borderId="0" xfId="0" applyFill="1"/>
    <xf numFmtId="0" fontId="0" fillId="8" borderId="2" xfId="0" applyFill="1" applyBorder="1"/>
    <xf numFmtId="0" fontId="12" fillId="2" borderId="0" xfId="0" applyFont="1" applyFill="1" applyBorder="1" applyAlignment="1">
      <alignment wrapText="1"/>
    </xf>
    <xf numFmtId="0" fontId="2" fillId="0" borderId="8" xfId="0" applyFont="1" applyFill="1" applyBorder="1" applyAlignment="1">
      <alignment horizontal="justify" vertical="top"/>
    </xf>
    <xf numFmtId="0" fontId="2" fillId="0" borderId="25" xfId="0" applyFont="1" applyFill="1" applyBorder="1" applyAlignment="1">
      <alignment horizontal="justify" vertical="top" wrapText="1"/>
    </xf>
    <xf numFmtId="0" fontId="2" fillId="0" borderId="1" xfId="0" applyFont="1" applyFill="1" applyBorder="1" applyAlignment="1">
      <alignment horizontal="justify" vertical="top" wrapText="1"/>
    </xf>
    <xf numFmtId="0" fontId="7" fillId="3" borderId="5" xfId="3" applyFont="1" applyFill="1" applyBorder="1" applyAlignment="1">
      <alignment vertical="top" wrapText="1"/>
    </xf>
    <xf numFmtId="0" fontId="12" fillId="2" borderId="55" xfId="0" applyFont="1" applyFill="1" applyBorder="1" applyAlignment="1">
      <alignment wrapText="1"/>
    </xf>
    <xf numFmtId="0" fontId="2" fillId="0" borderId="1" xfId="0" applyFont="1" applyFill="1" applyBorder="1" applyAlignment="1">
      <alignment horizontal="center" vertical="top" textRotation="45" wrapText="1"/>
    </xf>
    <xf numFmtId="0" fontId="1" fillId="0" borderId="5" xfId="0" applyFont="1" applyBorder="1" applyAlignment="1">
      <alignment horizontal="center" vertical="center" wrapText="1"/>
    </xf>
    <xf numFmtId="0" fontId="1" fillId="0" borderId="17" xfId="0" applyFont="1" applyBorder="1" applyAlignment="1">
      <alignment horizontal="center" vertical="center" wrapText="1"/>
    </xf>
    <xf numFmtId="0" fontId="8" fillId="3" borderId="5"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8" fillId="3" borderId="3"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6" fillId="0" borderId="58" xfId="0" applyFont="1" applyFill="1" applyBorder="1" applyAlignment="1">
      <alignment wrapText="1"/>
    </xf>
    <xf numFmtId="0" fontId="18" fillId="2" borderId="8" xfId="1" applyFont="1" applyFill="1" applyBorder="1" applyAlignment="1">
      <alignment horizontal="center" vertical="top" wrapText="1"/>
    </xf>
    <xf numFmtId="0" fontId="0" fillId="0" borderId="1" xfId="0" applyBorder="1" applyAlignment="1">
      <alignment wrapText="1"/>
    </xf>
    <xf numFmtId="0" fontId="12" fillId="9" borderId="3" xfId="0" applyFont="1" applyFill="1" applyBorder="1" applyAlignment="1">
      <alignment horizontal="left" vertical="top" wrapText="1"/>
    </xf>
    <xf numFmtId="0" fontId="1" fillId="3" borderId="5"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5" fillId="0" borderId="25" xfId="0" applyFont="1" applyBorder="1" applyAlignment="1">
      <alignment horizontal="center" vertical="top" wrapText="1"/>
    </xf>
    <xf numFmtId="0" fontId="0" fillId="0" borderId="58" xfId="0" applyBorder="1"/>
    <xf numFmtId="0" fontId="1" fillId="0" borderId="25" xfId="0" applyFont="1" applyBorder="1" applyAlignment="1">
      <alignment horizontal="justify" vertical="top"/>
    </xf>
    <xf numFmtId="0" fontId="12" fillId="9" borderId="12" xfId="0" applyFont="1" applyFill="1" applyBorder="1" applyAlignment="1">
      <alignment horizontal="left" vertical="top" wrapText="1"/>
    </xf>
    <xf numFmtId="0" fontId="6" fillId="9" borderId="2" xfId="0" applyFont="1" applyFill="1" applyBorder="1" applyAlignment="1">
      <alignment wrapText="1"/>
    </xf>
    <xf numFmtId="0" fontId="0" fillId="0" borderId="24" xfId="0" applyFill="1" applyBorder="1" applyAlignment="1">
      <alignment wrapText="1"/>
    </xf>
    <xf numFmtId="0" fontId="18" fillId="2" borderId="57" xfId="1" applyFont="1" applyFill="1" applyBorder="1" applyAlignment="1">
      <alignment horizontal="center" vertical="top" wrapText="1"/>
    </xf>
    <xf numFmtId="0" fontId="2" fillId="0" borderId="0" xfId="0" applyFont="1" applyBorder="1" applyAlignment="1">
      <alignment horizontal="center"/>
    </xf>
    <xf numFmtId="0" fontId="2" fillId="0" borderId="23" xfId="0" applyFont="1" applyBorder="1" applyAlignment="1">
      <alignment horizontal="center"/>
    </xf>
    <xf numFmtId="0" fontId="1" fillId="0" borderId="20" xfId="0" applyFont="1" applyBorder="1" applyAlignment="1">
      <alignment horizontal="center" wrapText="1"/>
    </xf>
    <xf numFmtId="0" fontId="1" fillId="4" borderId="8" xfId="0" applyFont="1" applyFill="1" applyBorder="1" applyAlignment="1">
      <alignment horizontal="center" wrapText="1"/>
    </xf>
    <xf numFmtId="0" fontId="1" fillId="0" borderId="25" xfId="0" applyFont="1" applyBorder="1" applyAlignment="1">
      <alignment horizontal="center" wrapText="1"/>
    </xf>
    <xf numFmtId="0" fontId="1" fillId="0" borderId="2" xfId="0" applyFont="1" applyBorder="1" applyAlignment="1">
      <alignment horizontal="center" wrapText="1"/>
    </xf>
    <xf numFmtId="0" fontId="1" fillId="4" borderId="2" xfId="0" applyFont="1" applyFill="1" applyBorder="1" applyAlignment="1">
      <alignment horizontal="center" wrapText="1"/>
    </xf>
    <xf numFmtId="0" fontId="1" fillId="0" borderId="12" xfId="0" applyFont="1" applyBorder="1" applyAlignment="1">
      <alignment horizontal="center" wrapText="1"/>
    </xf>
    <xf numFmtId="0" fontId="1" fillId="4" borderId="62" xfId="0" applyFont="1" applyFill="1" applyBorder="1" applyAlignment="1">
      <alignment horizontal="justify" vertical="top"/>
    </xf>
    <xf numFmtId="0" fontId="1" fillId="0" borderId="61" xfId="0" applyFont="1" applyBorder="1" applyAlignment="1">
      <alignment wrapText="1"/>
    </xf>
    <xf numFmtId="0" fontId="1" fillId="0" borderId="2" xfId="0" applyFont="1" applyBorder="1" applyAlignment="1">
      <alignment wrapText="1"/>
    </xf>
    <xf numFmtId="0" fontId="1" fillId="4" borderId="63" xfId="0" applyFont="1" applyFill="1" applyBorder="1" applyAlignment="1">
      <alignment horizontal="justify" vertical="top"/>
    </xf>
    <xf numFmtId="0" fontId="6" fillId="0" borderId="24" xfId="0" applyFont="1" applyFill="1" applyBorder="1" applyAlignment="1">
      <alignment wrapText="1"/>
    </xf>
    <xf numFmtId="49" fontId="18" fillId="2" borderId="9" xfId="1" applyNumberFormat="1" applyFont="1" applyFill="1" applyBorder="1" applyAlignment="1">
      <alignment horizontal="center" wrapText="1"/>
    </xf>
    <xf numFmtId="0" fontId="18" fillId="2" borderId="8" xfId="1" applyFont="1" applyFill="1" applyBorder="1" applyAlignment="1">
      <alignment horizontal="center" wrapText="1"/>
    </xf>
    <xf numFmtId="0" fontId="18" fillId="2" borderId="2" xfId="1" applyFont="1" applyFill="1" applyBorder="1" applyAlignment="1">
      <alignment horizontal="center" wrapText="1"/>
    </xf>
    <xf numFmtId="0" fontId="2" fillId="9" borderId="16" xfId="0" applyFont="1" applyFill="1" applyBorder="1" applyAlignment="1">
      <alignment horizontal="justify" vertical="top"/>
    </xf>
    <xf numFmtId="0" fontId="2" fillId="9" borderId="60" xfId="0" applyFont="1" applyFill="1" applyBorder="1" applyAlignment="1">
      <alignment horizontal="justify" vertical="top" wrapText="1"/>
    </xf>
    <xf numFmtId="0" fontId="12" fillId="9" borderId="25" xfId="0" applyFont="1" applyFill="1" applyBorder="1" applyAlignment="1">
      <alignment horizontal="left" wrapText="1"/>
    </xf>
    <xf numFmtId="0" fontId="12" fillId="9" borderId="8" xfId="0" applyFont="1" applyFill="1" applyBorder="1" applyAlignment="1">
      <alignment horizontal="left" wrapText="1"/>
    </xf>
    <xf numFmtId="0" fontId="12" fillId="9" borderId="24" xfId="0" applyFont="1" applyFill="1" applyBorder="1" applyAlignment="1">
      <alignment horizontal="left" vertical="top" wrapText="1"/>
    </xf>
    <xf numFmtId="0" fontId="1" fillId="0" borderId="8" xfId="0" applyFont="1" applyBorder="1" applyAlignment="1">
      <alignment horizontal="center" vertical="center" wrapText="1"/>
    </xf>
    <xf numFmtId="0" fontId="0" fillId="0" borderId="64" xfId="0" applyBorder="1"/>
    <xf numFmtId="0" fontId="0" fillId="8" borderId="9" xfId="0" applyFill="1" applyBorder="1"/>
    <xf numFmtId="0" fontId="18" fillId="2" borderId="5" xfId="1" applyFont="1" applyFill="1" applyBorder="1" applyAlignment="1">
      <alignment horizontal="center" vertical="top" wrapText="1"/>
    </xf>
    <xf numFmtId="0" fontId="6" fillId="0" borderId="22" xfId="0" applyFont="1" applyFill="1" applyBorder="1" applyAlignment="1">
      <alignment wrapText="1"/>
    </xf>
    <xf numFmtId="0" fontId="5" fillId="0" borderId="2"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8" xfId="0" applyFont="1" applyBorder="1" applyAlignment="1">
      <alignment horizontal="center" vertical="center" wrapText="1"/>
    </xf>
    <xf numFmtId="0" fontId="12" fillId="2" borderId="9" xfId="0" applyFont="1" applyFill="1" applyBorder="1" applyAlignment="1">
      <alignment wrapText="1"/>
    </xf>
    <xf numFmtId="0" fontId="0" fillId="0" borderId="65" xfId="0" applyBorder="1"/>
    <xf numFmtId="0" fontId="0" fillId="0" borderId="66" xfId="0" applyBorder="1"/>
    <xf numFmtId="0" fontId="0" fillId="0" borderId="67" xfId="0" applyBorder="1" applyAlignment="1">
      <alignment horizontal="center"/>
    </xf>
    <xf numFmtId="0" fontId="0" fillId="0" borderId="68" xfId="0" applyBorder="1" applyAlignment="1">
      <alignment horizontal="center"/>
    </xf>
    <xf numFmtId="0" fontId="0" fillId="0" borderId="29" xfId="0" applyBorder="1" applyAlignment="1">
      <alignment horizontal="center"/>
    </xf>
    <xf numFmtId="0" fontId="0" fillId="0" borderId="33" xfId="0" applyBorder="1" applyAlignment="1">
      <alignment horizontal="center"/>
    </xf>
    <xf numFmtId="0" fontId="10" fillId="10" borderId="69" xfId="0" applyFont="1" applyFill="1" applyBorder="1" applyAlignment="1">
      <alignment horizontal="center"/>
    </xf>
    <xf numFmtId="0" fontId="5" fillId="0" borderId="10" xfId="0" applyFont="1" applyBorder="1" applyAlignment="1">
      <alignment horizontal="center"/>
    </xf>
    <xf numFmtId="0" fontId="5" fillId="0" borderId="70" xfId="0" applyFont="1" applyBorder="1" applyAlignment="1">
      <alignment horizontal="center"/>
    </xf>
    <xf numFmtId="0" fontId="5" fillId="0" borderId="71" xfId="0" applyFont="1" applyFill="1" applyBorder="1" applyAlignment="1">
      <alignment horizontal="center"/>
    </xf>
    <xf numFmtId="0" fontId="2" fillId="0" borderId="72" xfId="0" applyFont="1" applyBorder="1" applyAlignment="1">
      <alignment horizontal="center"/>
    </xf>
    <xf numFmtId="0" fontId="21" fillId="0" borderId="0" xfId="2" applyBorder="1"/>
    <xf numFmtId="0" fontId="0" fillId="0" borderId="7" xfId="0" applyBorder="1" applyAlignment="1">
      <alignment wrapText="1"/>
    </xf>
    <xf numFmtId="0" fontId="32" fillId="0" borderId="7" xfId="0" applyFont="1" applyBorder="1"/>
    <xf numFmtId="0" fontId="27" fillId="0" borderId="7" xfId="0" applyFont="1" applyBorder="1" applyAlignment="1">
      <alignment horizontal="center"/>
    </xf>
    <xf numFmtId="0" fontId="27" fillId="0" borderId="7" xfId="0" applyFont="1" applyBorder="1" applyAlignment="1">
      <alignment horizontal="center" wrapText="1"/>
    </xf>
    <xf numFmtId="0" fontId="31" fillId="9" borderId="7" xfId="0" applyFont="1" applyFill="1" applyBorder="1" applyAlignment="1">
      <alignment horizontal="justify" vertical="top" wrapText="1"/>
    </xf>
    <xf numFmtId="0" fontId="13" fillId="9" borderId="7" xfId="0" applyFont="1" applyFill="1" applyBorder="1" applyAlignment="1">
      <alignment horizontal="left" vertical="center" wrapText="1"/>
    </xf>
    <xf numFmtId="0" fontId="14" fillId="9" borderId="7" xfId="0" applyFont="1" applyFill="1" applyBorder="1" applyAlignment="1">
      <alignment vertical="top" wrapText="1"/>
    </xf>
    <xf numFmtId="0" fontId="28" fillId="0" borderId="7" xfId="0" applyFont="1" applyBorder="1" applyAlignment="1">
      <alignment horizontal="justify" vertical="top"/>
    </xf>
    <xf numFmtId="0" fontId="28" fillId="0" borderId="7" xfId="0" applyFont="1" applyBorder="1" applyAlignment="1">
      <alignment horizontal="justify" vertical="top" wrapText="1"/>
    </xf>
    <xf numFmtId="0" fontId="28" fillId="0" borderId="7" xfId="0" applyFont="1" applyBorder="1" applyAlignment="1">
      <alignment horizontal="left" vertical="center" wrapText="1"/>
    </xf>
    <xf numFmtId="0" fontId="28" fillId="0" borderId="7" xfId="0" applyFont="1" applyBorder="1" applyAlignment="1">
      <alignment vertical="top" wrapText="1"/>
    </xf>
    <xf numFmtId="0" fontId="31" fillId="9" borderId="7" xfId="0" applyFont="1" applyFill="1" applyBorder="1" applyAlignment="1">
      <alignment vertical="top" wrapText="1"/>
    </xf>
    <xf numFmtId="0" fontId="33" fillId="9" borderId="7" xfId="0" applyFont="1" applyFill="1" applyBorder="1"/>
    <xf numFmtId="0" fontId="33" fillId="9" borderId="7" xfId="0" applyFont="1" applyFill="1" applyBorder="1" applyAlignment="1">
      <alignment wrapText="1"/>
    </xf>
    <xf numFmtId="0" fontId="16" fillId="0" borderId="7" xfId="0" applyFont="1" applyBorder="1" applyAlignment="1">
      <alignment vertical="top"/>
    </xf>
    <xf numFmtId="0" fontId="16" fillId="0" borderId="7" xfId="0" applyFont="1" applyBorder="1" applyAlignment="1">
      <alignment vertical="top" wrapText="1"/>
    </xf>
    <xf numFmtId="0" fontId="16" fillId="0" borderId="7" xfId="0" applyFont="1" applyBorder="1" applyAlignment="1">
      <alignment horizontal="center" wrapText="1"/>
    </xf>
    <xf numFmtId="0" fontId="16" fillId="0" borderId="7" xfId="0" applyFont="1" applyBorder="1" applyAlignment="1">
      <alignment vertical="center" wrapText="1"/>
    </xf>
    <xf numFmtId="0" fontId="34" fillId="0" borderId="7" xfId="0" applyFont="1" applyBorder="1"/>
    <xf numFmtId="0" fontId="34" fillId="0" borderId="7" xfId="0" applyFont="1" applyBorder="1" applyAlignment="1">
      <alignment wrapText="1"/>
    </xf>
    <xf numFmtId="0" fontId="34" fillId="0" borderId="7" xfId="0" applyFont="1" applyBorder="1" applyAlignment="1">
      <alignment vertical="top"/>
    </xf>
    <xf numFmtId="0" fontId="16" fillId="0" borderId="7" xfId="0" applyFont="1" applyBorder="1" applyAlignment="1">
      <alignment horizontal="center" vertical="top" wrapText="1"/>
    </xf>
    <xf numFmtId="0" fontId="16" fillId="0" borderId="7" xfId="0" applyFont="1" applyBorder="1" applyAlignment="1">
      <alignment horizontal="left" vertical="center" wrapText="1"/>
    </xf>
    <xf numFmtId="0" fontId="34" fillId="0" borderId="7" xfId="0" applyFont="1" applyBorder="1" applyAlignment="1">
      <alignment horizontal="justify" vertical="top"/>
    </xf>
    <xf numFmtId="0" fontId="16" fillId="0" borderId="7" xfId="0" applyFont="1" applyBorder="1" applyAlignment="1">
      <alignment horizontal="justify" vertical="top"/>
    </xf>
    <xf numFmtId="0" fontId="36" fillId="9" borderId="7" xfId="0" applyFont="1" applyFill="1" applyBorder="1" applyAlignment="1">
      <alignment horizontal="justify" vertical="top"/>
    </xf>
    <xf numFmtId="0" fontId="36" fillId="9" borderId="7" xfId="0" applyFont="1" applyFill="1" applyBorder="1" applyAlignment="1">
      <alignment horizontal="justify" vertical="top" wrapText="1"/>
    </xf>
    <xf numFmtId="0" fontId="37" fillId="9" borderId="7" xfId="0" applyFont="1" applyFill="1" applyBorder="1"/>
    <xf numFmtId="0" fontId="38" fillId="9" borderId="7" xfId="0" applyFont="1" applyFill="1" applyBorder="1" applyAlignment="1">
      <alignment vertical="center" wrapText="1"/>
    </xf>
    <xf numFmtId="0" fontId="14" fillId="0" borderId="7" xfId="0" applyFont="1" applyBorder="1" applyAlignment="1">
      <alignment horizontal="justify" vertical="top"/>
    </xf>
    <xf numFmtId="0" fontId="14" fillId="0" borderId="7" xfId="0" applyFont="1" applyBorder="1" applyAlignment="1">
      <alignment vertical="top" wrapText="1"/>
    </xf>
    <xf numFmtId="0" fontId="15" fillId="0" borderId="7" xfId="0" applyFont="1" applyBorder="1" applyAlignment="1">
      <alignment horizontal="left" vertical="center" wrapText="1"/>
    </xf>
    <xf numFmtId="0" fontId="14" fillId="9" borderId="7" xfId="0" applyFont="1" applyFill="1" applyBorder="1" applyAlignment="1">
      <alignment horizontal="justify" vertical="top"/>
    </xf>
    <xf numFmtId="0" fontId="38" fillId="9" borderId="7" xfId="0" applyFont="1" applyFill="1" applyBorder="1" applyAlignment="1">
      <alignment horizontal="justify" vertical="top" wrapText="1"/>
    </xf>
    <xf numFmtId="0" fontId="34" fillId="9" borderId="7" xfId="0" applyFont="1" applyFill="1" applyBorder="1"/>
    <xf numFmtId="0" fontId="34" fillId="9" borderId="7" xfId="0" applyFont="1" applyFill="1" applyBorder="1" applyAlignment="1">
      <alignment wrapText="1"/>
    </xf>
    <xf numFmtId="0" fontId="16" fillId="0" borderId="7" xfId="0" applyFont="1" applyFill="1" applyBorder="1" applyAlignment="1">
      <alignment horizontal="justify" vertical="top"/>
    </xf>
    <xf numFmtId="0" fontId="34" fillId="0" borderId="7" xfId="0" applyFont="1" applyBorder="1" applyAlignment="1">
      <alignment vertical="top" wrapText="1"/>
    </xf>
    <xf numFmtId="0" fontId="35" fillId="9" borderId="7" xfId="0" applyFont="1" applyFill="1" applyBorder="1"/>
    <xf numFmtId="0" fontId="35" fillId="9" borderId="7" xfId="0" applyFont="1" applyFill="1" applyBorder="1" applyAlignment="1">
      <alignment wrapText="1"/>
    </xf>
    <xf numFmtId="0" fontId="39" fillId="11" borderId="7" xfId="0" applyFont="1" applyFill="1" applyBorder="1" applyAlignment="1">
      <alignment horizontal="justify" vertical="top"/>
    </xf>
    <xf numFmtId="0" fontId="39" fillId="11" borderId="7" xfId="0" applyFont="1" applyFill="1" applyBorder="1" applyAlignment="1">
      <alignment vertical="top" wrapText="1"/>
    </xf>
    <xf numFmtId="0" fontId="30" fillId="9" borderId="7" xfId="0" applyFont="1" applyFill="1" applyBorder="1" applyAlignment="1">
      <alignment horizontal="justify" vertical="top"/>
    </xf>
    <xf numFmtId="0" fontId="30" fillId="9" borderId="7" xfId="0" applyFont="1" applyFill="1" applyBorder="1"/>
    <xf numFmtId="0" fontId="30" fillId="9" borderId="7" xfId="0" applyFont="1" applyFill="1" applyBorder="1" applyAlignment="1">
      <alignment wrapText="1"/>
    </xf>
    <xf numFmtId="0" fontId="2" fillId="11" borderId="7" xfId="0" applyFont="1" applyFill="1" applyBorder="1" applyAlignment="1">
      <alignment horizontal="justify" vertical="top"/>
    </xf>
    <xf numFmtId="0" fontId="2" fillId="0" borderId="7" xfId="0" applyFont="1" applyFill="1" applyBorder="1" applyAlignment="1">
      <alignment horizontal="justify" vertical="top"/>
    </xf>
    <xf numFmtId="0" fontId="28" fillId="9" borderId="7" xfId="0" applyFont="1" applyFill="1" applyBorder="1"/>
    <xf numFmtId="0" fontId="28" fillId="9" borderId="7" xfId="0" applyFont="1" applyFill="1" applyBorder="1" applyAlignment="1">
      <alignment wrapText="1"/>
    </xf>
    <xf numFmtId="0" fontId="29" fillId="0" borderId="7" xfId="0" applyFont="1" applyFill="1" applyBorder="1" applyAlignment="1">
      <alignment horizontal="justify" vertical="top"/>
    </xf>
    <xf numFmtId="0" fontId="28" fillId="0" borderId="7" xfId="0" applyFont="1" applyFill="1" applyBorder="1" applyAlignment="1">
      <alignment vertical="top" wrapText="1"/>
    </xf>
    <xf numFmtId="0" fontId="29" fillId="11" borderId="7" xfId="0" applyFont="1" applyFill="1" applyBorder="1" applyAlignment="1">
      <alignment horizontal="justify" vertical="top"/>
    </xf>
    <xf numFmtId="0" fontId="29" fillId="11" borderId="7" xfId="0" applyFont="1" applyFill="1" applyBorder="1" applyAlignment="1">
      <alignment vertical="top" wrapText="1"/>
    </xf>
    <xf numFmtId="0" fontId="19" fillId="9" borderId="7" xfId="0" applyFont="1" applyFill="1" applyBorder="1"/>
    <xf numFmtId="0" fontId="19" fillId="9" borderId="7" xfId="0" applyFont="1" applyFill="1" applyBorder="1" applyAlignment="1">
      <alignment wrapText="1"/>
    </xf>
    <xf numFmtId="0" fontId="37" fillId="11" borderId="7" xfId="0" applyFont="1" applyFill="1" applyBorder="1" applyAlignment="1">
      <alignment vertical="top" wrapText="1"/>
    </xf>
    <xf numFmtId="0" fontId="16" fillId="0" borderId="7" xfId="0" applyFont="1" applyFill="1" applyBorder="1" applyAlignment="1">
      <alignment horizontal="left" vertical="top" wrapText="1"/>
    </xf>
    <xf numFmtId="0" fontId="14" fillId="0" borderId="7" xfId="0" applyFont="1" applyFill="1" applyBorder="1" applyAlignment="1">
      <alignment horizontal="justify" vertical="top"/>
    </xf>
    <xf numFmtId="0" fontId="2" fillId="12" borderId="40" xfId="0" applyFont="1" applyFill="1" applyBorder="1" applyAlignment="1">
      <alignment horizontal="center" vertical="top" wrapText="1"/>
    </xf>
    <xf numFmtId="0" fontId="0" fillId="12" borderId="76" xfId="0" applyFill="1" applyBorder="1" applyAlignment="1">
      <alignment horizontal="center" vertical="center"/>
    </xf>
    <xf numFmtId="0" fontId="1" fillId="0" borderId="25" xfId="0" applyFont="1" applyBorder="1" applyAlignment="1">
      <alignment horizontal="center" vertical="center" wrapText="1"/>
    </xf>
    <xf numFmtId="0" fontId="1" fillId="0" borderId="24" xfId="0" applyFont="1" applyBorder="1" applyAlignment="1">
      <alignment horizontal="center" vertical="center" wrapText="1"/>
    </xf>
    <xf numFmtId="0" fontId="0" fillId="0" borderId="79" xfId="0" applyBorder="1"/>
    <xf numFmtId="0" fontId="1" fillId="0" borderId="0" xfId="0" applyFont="1" applyFill="1" applyBorder="1" applyAlignment="1">
      <alignment vertical="top" wrapText="1"/>
    </xf>
    <xf numFmtId="0" fontId="2" fillId="0" borderId="30" xfId="0" applyFont="1" applyBorder="1" applyAlignment="1">
      <alignment horizontal="center" vertical="top" wrapText="1"/>
    </xf>
    <xf numFmtId="0" fontId="2" fillId="0" borderId="49" xfId="0" applyFont="1" applyBorder="1" applyAlignment="1">
      <alignment horizontal="center" vertical="top" wrapText="1"/>
    </xf>
    <xf numFmtId="0" fontId="2" fillId="0" borderId="46" xfId="0" applyFont="1" applyBorder="1" applyAlignment="1">
      <alignment horizontal="center" vertical="top" wrapText="1"/>
    </xf>
    <xf numFmtId="0" fontId="2" fillId="5" borderId="9" xfId="0" applyFont="1" applyFill="1" applyBorder="1" applyAlignment="1">
      <alignment horizontal="right" vertical="top" wrapText="1"/>
    </xf>
    <xf numFmtId="0" fontId="2" fillId="5" borderId="12" xfId="0" applyFont="1" applyFill="1" applyBorder="1" applyAlignment="1">
      <alignment horizontal="right" vertical="top" wrapText="1"/>
    </xf>
    <xf numFmtId="0" fontId="2" fillId="5" borderId="3" xfId="0" applyFont="1" applyFill="1" applyBorder="1" applyAlignment="1">
      <alignment horizontal="right" vertical="top" wrapText="1"/>
    </xf>
    <xf numFmtId="0" fontId="2" fillId="0" borderId="51" xfId="0" applyFont="1" applyFill="1" applyBorder="1" applyAlignment="1">
      <alignment horizontal="center" vertical="top" textRotation="45" wrapText="1"/>
    </xf>
    <xf numFmtId="0" fontId="2" fillId="0" borderId="54" xfId="0" applyFont="1" applyFill="1" applyBorder="1" applyAlignment="1">
      <alignment horizontal="center" vertical="top" textRotation="45" wrapText="1"/>
    </xf>
    <xf numFmtId="0" fontId="5" fillId="0" borderId="0" xfId="0" applyFont="1" applyFill="1" applyBorder="1" applyAlignment="1">
      <alignment horizontal="center" wrapText="1"/>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0" fillId="12" borderId="77" xfId="0" applyFill="1" applyBorder="1" applyAlignment="1">
      <alignment horizontal="center" vertical="center"/>
    </xf>
    <xf numFmtId="0" fontId="0" fillId="0" borderId="12" xfId="0" applyBorder="1" applyAlignment="1">
      <alignment horizontal="center" vertical="center"/>
    </xf>
    <xf numFmtId="0" fontId="0" fillId="0" borderId="78" xfId="0" applyBorder="1" applyAlignment="1">
      <alignment horizontal="center" vertical="center"/>
    </xf>
    <xf numFmtId="0" fontId="18" fillId="5" borderId="0" xfId="0" applyFont="1" applyFill="1" applyBorder="1" applyAlignment="1">
      <alignment horizontal="justify" vertical="top" wrapText="1"/>
    </xf>
    <xf numFmtId="0" fontId="2" fillId="0" borderId="30" xfId="0" applyFont="1" applyFill="1" applyBorder="1" applyAlignment="1">
      <alignment horizontal="center" vertical="top" textRotation="45" wrapText="1"/>
    </xf>
    <xf numFmtId="0" fontId="2" fillId="0" borderId="52" xfId="0" applyFont="1" applyFill="1" applyBorder="1" applyAlignment="1">
      <alignment horizontal="center" vertical="top" textRotation="45" wrapText="1"/>
    </xf>
    <xf numFmtId="0" fontId="10" fillId="0" borderId="0" xfId="0" applyFont="1" applyAlignment="1">
      <alignment horizontal="center"/>
    </xf>
    <xf numFmtId="0" fontId="2" fillId="0" borderId="51" xfId="0" applyFont="1" applyFill="1" applyBorder="1" applyAlignment="1">
      <alignment horizontal="center" vertical="top" wrapText="1"/>
    </xf>
    <xf numFmtId="0" fontId="2" fillId="0" borderId="50"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23" xfId="0" applyFont="1" applyFill="1" applyBorder="1" applyAlignment="1">
      <alignment horizontal="center" vertical="top" wrapText="1"/>
    </xf>
    <xf numFmtId="0" fontId="2" fillId="0" borderId="50" xfId="0" applyFont="1" applyFill="1" applyBorder="1" applyAlignment="1">
      <alignment horizontal="center" vertical="top" textRotation="45" wrapText="1"/>
    </xf>
    <xf numFmtId="0" fontId="2" fillId="0" borderId="1" xfId="0" applyFont="1" applyFill="1" applyBorder="1" applyAlignment="1">
      <alignment horizontal="center" vertical="top" wrapText="1"/>
    </xf>
    <xf numFmtId="0" fontId="2" fillId="0" borderId="20"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0" borderId="46" xfId="0" applyFont="1" applyFill="1" applyBorder="1" applyAlignment="1">
      <alignment horizontal="center" vertical="top" textRotation="45" wrapText="1"/>
    </xf>
    <xf numFmtId="0" fontId="2" fillId="8" borderId="38" xfId="0" applyFont="1" applyFill="1" applyBorder="1" applyAlignment="1">
      <alignment horizontal="left" vertical="top" wrapText="1"/>
    </xf>
    <xf numFmtId="0" fontId="2" fillId="8" borderId="39" xfId="0" applyFont="1" applyFill="1" applyBorder="1" applyAlignment="1">
      <alignment horizontal="left" vertical="top" wrapText="1"/>
    </xf>
    <xf numFmtId="0" fontId="2" fillId="0" borderId="30"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46" xfId="0" applyFont="1" applyBorder="1" applyAlignment="1">
      <alignment horizontal="center" vertical="center" wrapText="1"/>
    </xf>
    <xf numFmtId="0" fontId="2" fillId="5" borderId="24" xfId="0" applyFont="1" applyFill="1" applyBorder="1" applyAlignment="1">
      <alignment horizontal="right" vertical="top" wrapText="1"/>
    </xf>
    <xf numFmtId="0" fontId="1" fillId="5" borderId="9" xfId="0" applyFont="1" applyFill="1" applyBorder="1" applyAlignment="1">
      <alignment horizontal="right" vertical="top" wrapText="1"/>
    </xf>
    <xf numFmtId="0" fontId="1" fillId="5" borderId="12" xfId="0" applyFont="1" applyFill="1" applyBorder="1" applyAlignment="1">
      <alignment horizontal="right" vertical="top" wrapText="1"/>
    </xf>
    <xf numFmtId="0" fontId="2" fillId="5" borderId="20" xfId="0" applyFont="1" applyFill="1" applyBorder="1" applyAlignment="1">
      <alignment horizontal="right" vertical="top" wrapText="1"/>
    </xf>
    <xf numFmtId="0" fontId="2" fillId="5" borderId="25" xfId="0" applyFont="1" applyFill="1" applyBorder="1" applyAlignment="1">
      <alignment horizontal="right" vertical="top" wrapText="1"/>
    </xf>
    <xf numFmtId="0" fontId="10" fillId="5" borderId="0" xfId="0" applyFont="1" applyFill="1" applyAlignment="1">
      <alignment horizontal="center"/>
    </xf>
    <xf numFmtId="0" fontId="2" fillId="0" borderId="15" xfId="0" applyFont="1" applyFill="1" applyBorder="1" applyAlignment="1">
      <alignment horizontal="center" vertical="top" textRotation="45" wrapText="1"/>
    </xf>
    <xf numFmtId="0" fontId="2" fillId="0" borderId="47" xfId="0" applyFont="1" applyFill="1" applyBorder="1" applyAlignment="1">
      <alignment horizontal="center" vertical="top" textRotation="45" wrapText="1"/>
    </xf>
    <xf numFmtId="0" fontId="2" fillId="0" borderId="30" xfId="0" applyFont="1" applyFill="1" applyBorder="1" applyAlignment="1">
      <alignment horizontal="center" vertical="top" wrapText="1"/>
    </xf>
    <xf numFmtId="0" fontId="2" fillId="0" borderId="46" xfId="0" applyFont="1" applyFill="1" applyBorder="1" applyAlignment="1">
      <alignment horizontal="center" vertical="top" wrapText="1"/>
    </xf>
    <xf numFmtId="0" fontId="10" fillId="2" borderId="0" xfId="0" applyFont="1" applyFill="1" applyAlignment="1">
      <alignment horizontal="center"/>
    </xf>
    <xf numFmtId="0" fontId="26" fillId="0" borderId="75" xfId="2" applyFont="1" applyBorder="1" applyAlignment="1">
      <alignment horizontal="left"/>
    </xf>
    <xf numFmtId="0" fontId="26" fillId="0" borderId="74" xfId="2" applyFont="1" applyBorder="1" applyAlignment="1">
      <alignment horizontal="left"/>
    </xf>
    <xf numFmtId="0" fontId="26" fillId="0" borderId="73" xfId="2" applyFont="1" applyBorder="1" applyAlignment="1">
      <alignment horizontal="left"/>
    </xf>
    <xf numFmtId="0" fontId="26" fillId="0" borderId="75" xfId="2" applyFont="1" applyBorder="1" applyAlignment="1">
      <alignment horizontal="left" wrapText="1"/>
    </xf>
    <xf numFmtId="0" fontId="26" fillId="0" borderId="74" xfId="2" applyFont="1" applyBorder="1" applyAlignment="1">
      <alignment horizontal="left" wrapText="1"/>
    </xf>
    <xf numFmtId="0" fontId="26" fillId="0" borderId="73" xfId="2" applyFont="1" applyBorder="1" applyAlignment="1">
      <alignment horizontal="left" wrapText="1"/>
    </xf>
    <xf numFmtId="0" fontId="21" fillId="0" borderId="74" xfId="2" applyBorder="1" applyAlignment="1">
      <alignment horizontal="left"/>
    </xf>
    <xf numFmtId="0" fontId="21" fillId="0" borderId="73" xfId="2" applyBorder="1" applyAlignment="1">
      <alignment horizontal="left"/>
    </xf>
    <xf numFmtId="0" fontId="1" fillId="5" borderId="3" xfId="0" applyFont="1" applyFill="1" applyBorder="1" applyAlignment="1">
      <alignment horizontal="right" vertical="top"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10" fillId="0" borderId="35" xfId="0" applyFont="1" applyBorder="1" applyAlignment="1">
      <alignment horizontal="center" wrapText="1"/>
    </xf>
    <xf numFmtId="0" fontId="12" fillId="0" borderId="8" xfId="0" applyFont="1" applyFill="1" applyBorder="1" applyAlignment="1">
      <alignment horizontal="left" vertical="top" wrapText="1"/>
    </xf>
    <xf numFmtId="0" fontId="12" fillId="0" borderId="1" xfId="0" applyFont="1" applyFill="1" applyBorder="1" applyAlignment="1">
      <alignment horizontal="left" vertical="top" wrapText="1"/>
    </xf>
    <xf numFmtId="0" fontId="2" fillId="0" borderId="59" xfId="0" applyFont="1" applyFill="1" applyBorder="1" applyAlignment="1">
      <alignment horizontal="center" vertical="top" wrapText="1"/>
    </xf>
    <xf numFmtId="0" fontId="2" fillId="0" borderId="57" xfId="0" applyFont="1" applyFill="1" applyBorder="1" applyAlignment="1">
      <alignment horizontal="center" vertical="top" wrapText="1"/>
    </xf>
    <xf numFmtId="0" fontId="12" fillId="5" borderId="9" xfId="0" applyFont="1" applyFill="1" applyBorder="1" applyAlignment="1">
      <alignment horizontal="right" vertical="top" wrapText="1"/>
    </xf>
    <xf numFmtId="0" fontId="12" fillId="5" borderId="12" xfId="0" applyFont="1" applyFill="1" applyBorder="1" applyAlignment="1">
      <alignment horizontal="right" vertical="top" wrapText="1"/>
    </xf>
    <xf numFmtId="0" fontId="12" fillId="5" borderId="3" xfId="0" applyFont="1" applyFill="1" applyBorder="1" applyAlignment="1">
      <alignment horizontal="right" vertical="top" wrapText="1"/>
    </xf>
    <xf numFmtId="0" fontId="2" fillId="5" borderId="22" xfId="0" applyFont="1" applyFill="1" applyBorder="1" applyAlignment="1">
      <alignment horizontal="right" vertical="top" wrapText="1"/>
    </xf>
    <xf numFmtId="0" fontId="2" fillId="0" borderId="20" xfId="0" applyFont="1" applyFill="1" applyBorder="1" applyAlignment="1">
      <alignment horizontal="center" vertical="top" textRotation="45" wrapText="1"/>
    </xf>
    <xf numFmtId="0" fontId="2" fillId="0" borderId="11" xfId="0" applyFont="1" applyFill="1" applyBorder="1" applyAlignment="1">
      <alignment horizontal="center" vertical="top" textRotation="45" wrapText="1"/>
    </xf>
    <xf numFmtId="0" fontId="30" fillId="9" borderId="7" xfId="0" applyFont="1" applyFill="1" applyBorder="1" applyAlignment="1">
      <alignment horizontal="center"/>
    </xf>
    <xf numFmtId="0" fontId="30" fillId="9" borderId="7" xfId="0" applyFont="1" applyFill="1" applyBorder="1" applyAlignment="1">
      <alignment horizontal="justify" vertical="top"/>
    </xf>
    <xf numFmtId="0" fontId="27" fillId="0" borderId="7" xfId="0" applyFont="1" applyBorder="1" applyAlignment="1">
      <alignment horizontal="center"/>
    </xf>
  </cellXfs>
  <cellStyles count="4">
    <cellStyle name="Έλεγχος κελιού" xfId="1" builtinId="23"/>
    <cellStyle name="Επικεφαλίδα 1" xfId="2" builtinId="16"/>
    <cellStyle name="Κανονικό" xfId="0" builtinId="0"/>
    <cellStyle name="Ουδέτερο" xfId="3" builtinId="28"/>
  </cellStyles>
  <dxfs count="0"/>
  <tableStyles count="0" defaultTableStyle="TableStyleMedium9" defaultPivotStyle="PivotStyleLight16"/>
  <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1"/>
  <sheetViews>
    <sheetView tabSelected="1" topLeftCell="A148" workbookViewId="0">
      <selection activeCell="F219" sqref="F219"/>
    </sheetView>
  </sheetViews>
  <sheetFormatPr defaultRowHeight="15" x14ac:dyDescent="0.25"/>
  <cols>
    <col min="1" max="1" width="5.28515625" customWidth="1"/>
    <col min="2" max="2" width="74.85546875" style="1" customWidth="1"/>
    <col min="3" max="3" width="13.5703125" customWidth="1"/>
    <col min="4" max="4" width="13" customWidth="1"/>
    <col min="5" max="5" width="14.7109375" customWidth="1"/>
    <col min="6" max="6" width="18" customWidth="1"/>
    <col min="7" max="7" width="15.5703125" customWidth="1"/>
    <col min="9" max="9" width="9.140625" customWidth="1"/>
  </cols>
  <sheetData>
    <row r="1" spans="1:8" ht="18.75" x14ac:dyDescent="0.3">
      <c r="A1" s="384" t="s">
        <v>375</v>
      </c>
      <c r="B1" s="384"/>
      <c r="C1" s="384"/>
      <c r="D1" s="384"/>
      <c r="E1" s="384"/>
      <c r="F1" s="384"/>
    </row>
    <row r="2" spans="1:8" ht="18.75" x14ac:dyDescent="0.3">
      <c r="B2" s="404" t="s">
        <v>406</v>
      </c>
      <c r="C2" s="404"/>
      <c r="D2" s="404"/>
      <c r="E2" s="404"/>
      <c r="F2" s="404"/>
      <c r="G2" s="404"/>
    </row>
    <row r="3" spans="1:8" ht="15.75" x14ac:dyDescent="0.25">
      <c r="B3" s="37"/>
    </row>
    <row r="4" spans="1:8" ht="18.75" x14ac:dyDescent="0.3">
      <c r="B4" s="10" t="s">
        <v>143</v>
      </c>
      <c r="D4" s="409" t="s">
        <v>130</v>
      </c>
      <c r="E4" s="409"/>
    </row>
    <row r="5" spans="1:8" ht="15.75" x14ac:dyDescent="0.25">
      <c r="B5" s="42" t="s">
        <v>144</v>
      </c>
      <c r="D5" s="42" t="s">
        <v>405</v>
      </c>
    </row>
    <row r="6" spans="1:8" ht="15.75" x14ac:dyDescent="0.25">
      <c r="B6" s="42" t="s">
        <v>145</v>
      </c>
      <c r="D6" s="42" t="s">
        <v>131</v>
      </c>
      <c r="G6" s="108" t="s">
        <v>133</v>
      </c>
      <c r="H6" s="42" t="s">
        <v>134</v>
      </c>
    </row>
    <row r="7" spans="1:8" ht="15.75" x14ac:dyDescent="0.25">
      <c r="B7" s="42" t="s">
        <v>146</v>
      </c>
      <c r="D7" s="42" t="s">
        <v>132</v>
      </c>
    </row>
    <row r="8" spans="1:8" x14ac:dyDescent="0.25">
      <c r="B8" s="1" t="s">
        <v>147</v>
      </c>
    </row>
    <row r="9" spans="1:8" ht="15.75" x14ac:dyDescent="0.25">
      <c r="B9" s="1" t="s">
        <v>148</v>
      </c>
      <c r="D9" s="42" t="s">
        <v>140</v>
      </c>
    </row>
    <row r="10" spans="1:8" ht="15.75" x14ac:dyDescent="0.25">
      <c r="B10" s="1" t="s">
        <v>149</v>
      </c>
      <c r="D10" s="42" t="s">
        <v>135</v>
      </c>
    </row>
    <row r="11" spans="1:8" ht="15.75" x14ac:dyDescent="0.25">
      <c r="B11" s="1" t="s">
        <v>150</v>
      </c>
      <c r="D11" s="44" t="s">
        <v>141</v>
      </c>
      <c r="F11" s="42" t="s">
        <v>136</v>
      </c>
    </row>
    <row r="12" spans="1:8" ht="15.75" x14ac:dyDescent="0.25">
      <c r="B12" s="42" t="s">
        <v>151</v>
      </c>
      <c r="F12" s="42" t="s">
        <v>137</v>
      </c>
    </row>
    <row r="13" spans="1:8" ht="15.75" x14ac:dyDescent="0.25">
      <c r="F13" s="42" t="s">
        <v>138</v>
      </c>
    </row>
    <row r="14" spans="1:8" ht="15.75" x14ac:dyDescent="0.25">
      <c r="B14" s="42" t="s">
        <v>152</v>
      </c>
      <c r="F14" s="45" t="s">
        <v>142</v>
      </c>
    </row>
    <row r="15" spans="1:8" ht="15.75" x14ac:dyDescent="0.25">
      <c r="B15" s="42" t="s">
        <v>237</v>
      </c>
      <c r="F15" s="45" t="s">
        <v>139</v>
      </c>
    </row>
    <row r="16" spans="1:8" ht="45.75" thickBot="1" x14ac:dyDescent="0.3">
      <c r="B16" s="107" t="s">
        <v>377</v>
      </c>
    </row>
    <row r="17" spans="1:9" ht="24.75" customHeight="1" thickTop="1" thickBot="1" x14ac:dyDescent="0.35">
      <c r="B17" s="42" t="s">
        <v>153</v>
      </c>
      <c r="D17" s="109" t="s">
        <v>238</v>
      </c>
      <c r="E17" s="110"/>
      <c r="F17" s="111"/>
      <c r="G17" s="112"/>
      <c r="H17" s="124"/>
    </row>
    <row r="18" spans="1:9" ht="15.75" customHeight="1" thickTop="1" x14ac:dyDescent="0.25">
      <c r="B18" s="42" t="s">
        <v>236</v>
      </c>
      <c r="D18" s="113" t="s">
        <v>239</v>
      </c>
      <c r="E18" s="114"/>
      <c r="F18" s="115"/>
      <c r="G18" s="116"/>
    </row>
    <row r="19" spans="1:9" ht="15.75" customHeight="1" x14ac:dyDescent="0.25">
      <c r="B19" s="42"/>
      <c r="D19" s="120" t="s">
        <v>240</v>
      </c>
      <c r="E19" s="101"/>
      <c r="F19" s="42"/>
      <c r="G19" s="122"/>
    </row>
    <row r="20" spans="1:9" ht="15.75" customHeight="1" thickBot="1" x14ac:dyDescent="0.3">
      <c r="B20" s="42"/>
      <c r="D20" s="121" t="s">
        <v>241</v>
      </c>
      <c r="E20" s="101"/>
      <c r="F20" s="117"/>
      <c r="G20" s="123"/>
    </row>
    <row r="21" spans="1:9" ht="15.75" customHeight="1" thickTop="1" thickBot="1" x14ac:dyDescent="0.3">
      <c r="B21" s="42"/>
      <c r="D21" s="119"/>
      <c r="E21" s="119"/>
      <c r="F21" s="42"/>
      <c r="G21" s="101"/>
    </row>
    <row r="22" spans="1:9" ht="21" customHeight="1" thickTop="1" thickBot="1" x14ac:dyDescent="0.3">
      <c r="B22" s="42"/>
      <c r="D22" s="394" t="s">
        <v>378</v>
      </c>
      <c r="E22" s="395"/>
      <c r="F22" s="361">
        <f ca="1">SUM(IF(ISNUMBER(synolo1:INDIRECT("synolo12")), synolo1:INDIRECT("synolo12")))</f>
        <v>0</v>
      </c>
      <c r="G22" s="101"/>
    </row>
    <row r="23" spans="1:9" ht="49.9" customHeight="1" thickTop="1" thickBot="1" x14ac:dyDescent="0.3">
      <c r="B23" s="42"/>
      <c r="D23" s="394" t="s">
        <v>379</v>
      </c>
      <c r="E23" s="395"/>
      <c r="F23" s="361" t="str">
        <f>result</f>
        <v/>
      </c>
      <c r="G23" s="101"/>
    </row>
    <row r="24" spans="1:9" ht="36" customHeight="1" thickTop="1" thickBot="1" x14ac:dyDescent="0.3">
      <c r="B24" s="42"/>
      <c r="C24" s="95"/>
      <c r="D24" s="126"/>
      <c r="E24" s="127"/>
      <c r="F24" s="42"/>
      <c r="I24" s="4"/>
    </row>
    <row r="25" spans="1:9" ht="24" customHeight="1" thickBot="1" x14ac:dyDescent="0.3">
      <c r="C25" s="128" t="s">
        <v>13</v>
      </c>
      <c r="D25" s="21"/>
      <c r="F25" s="43"/>
      <c r="I25" s="4"/>
    </row>
    <row r="26" spans="1:9" ht="68.25" customHeight="1" thickBot="1" x14ac:dyDescent="0.3">
      <c r="A26" s="125"/>
      <c r="B26" s="46"/>
      <c r="C26" s="137" t="s">
        <v>349</v>
      </c>
      <c r="D26" s="138" t="s">
        <v>350</v>
      </c>
      <c r="E26" s="144" t="s">
        <v>351</v>
      </c>
      <c r="F26" s="382" t="s">
        <v>348</v>
      </c>
      <c r="G26" s="407" t="s">
        <v>242</v>
      </c>
    </row>
    <row r="27" spans="1:9" ht="22.15" customHeight="1" thickBot="1" x14ac:dyDescent="0.3">
      <c r="A27" s="139" t="s">
        <v>352</v>
      </c>
      <c r="B27" s="140" t="s">
        <v>381</v>
      </c>
      <c r="C27" s="141">
        <v>0</v>
      </c>
      <c r="D27" s="142">
        <v>21</v>
      </c>
      <c r="E27" s="143">
        <v>42</v>
      </c>
      <c r="F27" s="393"/>
      <c r="G27" s="408"/>
      <c r="H27" s="4"/>
    </row>
    <row r="28" spans="1:9" ht="18" customHeight="1" thickBot="1" x14ac:dyDescent="0.3">
      <c r="A28" s="27" t="s">
        <v>353</v>
      </c>
      <c r="B28" s="129" t="s">
        <v>354</v>
      </c>
      <c r="C28" s="57">
        <v>0</v>
      </c>
      <c r="D28" s="48">
        <v>3</v>
      </c>
      <c r="E28" s="57">
        <v>6</v>
      </c>
      <c r="F28" s="145"/>
      <c r="G28" s="131"/>
    </row>
    <row r="29" spans="1:9" ht="21" customHeight="1" thickBot="1" x14ac:dyDescent="0.3">
      <c r="A29" s="27" t="s">
        <v>355</v>
      </c>
      <c r="B29" s="130" t="s">
        <v>380</v>
      </c>
      <c r="C29" s="48">
        <v>0</v>
      </c>
      <c r="D29" s="57">
        <v>3</v>
      </c>
      <c r="E29" s="49">
        <v>6</v>
      </c>
      <c r="F29" s="145"/>
      <c r="G29" s="20"/>
    </row>
    <row r="30" spans="1:9" ht="20.45" customHeight="1" thickBot="1" x14ac:dyDescent="0.3">
      <c r="A30" s="27" t="s">
        <v>1</v>
      </c>
      <c r="B30" s="17" t="s">
        <v>2</v>
      </c>
      <c r="C30" s="48">
        <v>0</v>
      </c>
      <c r="D30" s="48">
        <v>3</v>
      </c>
      <c r="E30" s="57">
        <v>6</v>
      </c>
      <c r="F30" s="146"/>
      <c r="G30" s="4"/>
    </row>
    <row r="31" spans="1:9" ht="21" customHeight="1" thickBot="1" x14ac:dyDescent="0.3">
      <c r="A31" s="27" t="s">
        <v>3</v>
      </c>
      <c r="B31" s="17" t="s">
        <v>4</v>
      </c>
      <c r="C31" s="48">
        <v>0</v>
      </c>
      <c r="D31" s="57">
        <v>3</v>
      </c>
      <c r="E31" s="58">
        <v>6</v>
      </c>
      <c r="F31" s="145"/>
      <c r="G31" s="20"/>
    </row>
    <row r="32" spans="1:9" ht="19.149999999999999" customHeight="1" thickBot="1" x14ac:dyDescent="0.3">
      <c r="A32" s="24" t="s">
        <v>5</v>
      </c>
      <c r="B32" s="25" t="s">
        <v>6</v>
      </c>
      <c r="C32" s="51">
        <v>0</v>
      </c>
      <c r="D32" s="57">
        <v>3</v>
      </c>
      <c r="E32" s="57">
        <v>6</v>
      </c>
      <c r="F32" s="145"/>
      <c r="G32" s="20"/>
    </row>
    <row r="33" spans="1:9" ht="18.600000000000001" customHeight="1" thickBot="1" x14ac:dyDescent="0.3">
      <c r="A33" s="22" t="s">
        <v>7</v>
      </c>
      <c r="B33" s="26" t="s">
        <v>8</v>
      </c>
      <c r="C33" s="51">
        <v>0</v>
      </c>
      <c r="D33" s="57">
        <v>3</v>
      </c>
      <c r="E33" s="52">
        <v>6</v>
      </c>
      <c r="F33" s="145"/>
      <c r="G33" s="4"/>
    </row>
    <row r="34" spans="1:9" ht="19.899999999999999" customHeight="1" thickBot="1" x14ac:dyDescent="0.3">
      <c r="A34" s="22" t="s">
        <v>9</v>
      </c>
      <c r="B34" s="26" t="s">
        <v>10</v>
      </c>
      <c r="C34" s="51">
        <v>0</v>
      </c>
      <c r="D34" s="57">
        <v>3</v>
      </c>
      <c r="E34" s="49">
        <v>6</v>
      </c>
      <c r="F34" s="145"/>
      <c r="G34" s="20"/>
    </row>
    <row r="35" spans="1:9" ht="24" customHeight="1" thickBot="1" x14ac:dyDescent="0.3">
      <c r="A35" s="27"/>
      <c r="B35" s="400" t="s">
        <v>382</v>
      </c>
      <c r="C35" s="401"/>
      <c r="D35" s="401"/>
      <c r="E35" s="401"/>
      <c r="F35" s="147" t="str">
        <f>IF(COUNTA(F28:F34)&gt;0, SUM(F28:F34), "")</f>
        <v/>
      </c>
      <c r="G35" s="4"/>
    </row>
    <row r="36" spans="1:9" ht="25.5" customHeight="1" thickBot="1" x14ac:dyDescent="0.3">
      <c r="A36" s="148"/>
      <c r="B36" s="64" t="s">
        <v>11</v>
      </c>
      <c r="C36" s="153">
        <v>0</v>
      </c>
      <c r="F36" s="92"/>
      <c r="G36" s="4"/>
    </row>
    <row r="37" spans="1:9" ht="24.75" customHeight="1" thickBot="1" x14ac:dyDescent="0.3">
      <c r="A37" s="4"/>
      <c r="B37"/>
    </row>
    <row r="38" spans="1:9" ht="19.149999999999999" customHeight="1" thickBot="1" x14ac:dyDescent="0.3">
      <c r="B38" s="70" t="s">
        <v>12</v>
      </c>
      <c r="C38" s="136" t="s">
        <v>13</v>
      </c>
      <c r="D38" s="136" t="s">
        <v>14</v>
      </c>
      <c r="E38" s="155" t="s">
        <v>61</v>
      </c>
    </row>
    <row r="39" spans="1:9" ht="19.5" customHeight="1" thickBot="1" x14ac:dyDescent="0.3">
      <c r="B39" s="133" t="s">
        <v>17</v>
      </c>
      <c r="C39" s="150" t="s">
        <v>208</v>
      </c>
      <c r="D39" s="13" t="str">
        <f>IF(AND(synolo1&lt;=42, synolo1&gt;=30), synolo1,"")</f>
        <v/>
      </c>
      <c r="E39" s="154">
        <v>0</v>
      </c>
    </row>
    <row r="40" spans="1:9" ht="18" customHeight="1" thickBot="1" x14ac:dyDescent="0.3">
      <c r="B40" s="70" t="s">
        <v>16</v>
      </c>
      <c r="C40" s="151" t="s">
        <v>209</v>
      </c>
      <c r="D40" s="365" t="str">
        <f>IF(AND(synolo1&lt;=29, synolo1&gt;=12), synolo1,"")</f>
        <v/>
      </c>
      <c r="E40" s="169"/>
      <c r="F40" s="20"/>
    </row>
    <row r="41" spans="1:9" ht="19.149999999999999" customHeight="1" thickBot="1" x14ac:dyDescent="0.3">
      <c r="B41" s="70" t="s">
        <v>15</v>
      </c>
      <c r="C41" s="152" t="s">
        <v>210</v>
      </c>
      <c r="D41" s="50" t="str">
        <f>IF(AND(synolo1&lt;=11, synolo1&gt;=0), synolo1,"")</f>
        <v/>
      </c>
      <c r="E41" s="134"/>
    </row>
    <row r="42" spans="1:9" ht="26.25" customHeight="1" thickBot="1" x14ac:dyDescent="0.3">
      <c r="B42" s="97"/>
      <c r="C42" s="167"/>
      <c r="D42" s="168"/>
    </row>
    <row r="43" spans="1:9" s="101" customFormat="1" ht="24" customHeight="1" thickBot="1" x14ac:dyDescent="0.3">
      <c r="B43" s="1"/>
      <c r="C43" s="128" t="s">
        <v>13</v>
      </c>
      <c r="D43" s="21"/>
      <c r="E43" s="157"/>
      <c r="F43" s="43"/>
      <c r="I43" s="4"/>
    </row>
    <row r="44" spans="1:9" ht="69.75" customHeight="1" thickBot="1" x14ac:dyDescent="0.3">
      <c r="A44" s="156"/>
      <c r="B44" s="46"/>
      <c r="C44" s="178" t="s">
        <v>349</v>
      </c>
      <c r="D44" s="155" t="s">
        <v>350</v>
      </c>
      <c r="E44" s="155" t="s">
        <v>351</v>
      </c>
      <c r="F44" s="405" t="s">
        <v>348</v>
      </c>
      <c r="G44" s="387" t="s">
        <v>242</v>
      </c>
      <c r="H44" s="4"/>
    </row>
    <row r="45" spans="1:9" ht="24.6" customHeight="1" thickBot="1" x14ac:dyDescent="0.3">
      <c r="A45" s="139" t="s">
        <v>18</v>
      </c>
      <c r="B45" s="174" t="s">
        <v>19</v>
      </c>
      <c r="C45" s="175">
        <v>0</v>
      </c>
      <c r="D45" s="175">
        <v>27</v>
      </c>
      <c r="E45" s="176">
        <v>69</v>
      </c>
      <c r="F45" s="406"/>
      <c r="G45" s="388"/>
    </row>
    <row r="46" spans="1:9" ht="31.5" customHeight="1" thickBot="1" x14ac:dyDescent="0.3">
      <c r="A46" s="56" t="s">
        <v>20</v>
      </c>
      <c r="B46" s="130" t="s">
        <v>21</v>
      </c>
      <c r="C46" s="57">
        <v>0</v>
      </c>
      <c r="D46" s="57">
        <v>3</v>
      </c>
      <c r="E46" s="57">
        <v>6</v>
      </c>
      <c r="F46" s="160"/>
      <c r="G46" s="131"/>
    </row>
    <row r="47" spans="1:9" ht="33" customHeight="1" thickBot="1" x14ac:dyDescent="0.3">
      <c r="A47" s="56" t="s">
        <v>22</v>
      </c>
      <c r="B47" s="130" t="s">
        <v>23</v>
      </c>
      <c r="C47" s="58"/>
      <c r="D47" s="71"/>
      <c r="E47" s="62"/>
      <c r="F47" s="145"/>
    </row>
    <row r="48" spans="1:9" ht="18.75" customHeight="1" thickBot="1" x14ac:dyDescent="0.3">
      <c r="A48" s="56"/>
      <c r="B48" s="57" t="s">
        <v>24</v>
      </c>
      <c r="C48" s="60">
        <v>0</v>
      </c>
      <c r="D48" s="57">
        <v>3</v>
      </c>
      <c r="E48" s="57">
        <v>9</v>
      </c>
      <c r="F48" s="145"/>
    </row>
    <row r="49" spans="1:9" ht="21" customHeight="1" thickBot="1" x14ac:dyDescent="0.3">
      <c r="A49" s="61"/>
      <c r="B49" s="57" t="s">
        <v>25</v>
      </c>
      <c r="C49" s="57">
        <v>0</v>
      </c>
      <c r="D49" s="51">
        <v>3</v>
      </c>
      <c r="E49" s="52">
        <v>9</v>
      </c>
      <c r="F49" s="161"/>
      <c r="G49" s="20"/>
    </row>
    <row r="50" spans="1:9" ht="18.75" customHeight="1" thickBot="1" x14ac:dyDescent="0.3">
      <c r="A50" s="22"/>
      <c r="B50" s="58" t="s">
        <v>26</v>
      </c>
      <c r="C50" s="58">
        <v>0</v>
      </c>
      <c r="D50" s="57">
        <v>3</v>
      </c>
      <c r="E50" s="58">
        <v>9</v>
      </c>
      <c r="F50" s="161"/>
      <c r="G50" s="20"/>
    </row>
    <row r="51" spans="1:9" ht="31.9" customHeight="1" thickBot="1" x14ac:dyDescent="0.3">
      <c r="A51" s="22" t="s">
        <v>27</v>
      </c>
      <c r="B51" s="18" t="s">
        <v>155</v>
      </c>
      <c r="C51" s="57">
        <v>0</v>
      </c>
      <c r="D51" s="62">
        <v>3</v>
      </c>
      <c r="E51" s="57">
        <v>6</v>
      </c>
      <c r="F51" s="161"/>
      <c r="G51" s="20"/>
    </row>
    <row r="52" spans="1:9" ht="33.75" customHeight="1" thickBot="1" x14ac:dyDescent="0.3">
      <c r="A52" s="23" t="s">
        <v>28</v>
      </c>
      <c r="B52" s="30" t="s">
        <v>156</v>
      </c>
      <c r="C52" s="57">
        <v>0</v>
      </c>
      <c r="D52" s="57">
        <v>3</v>
      </c>
      <c r="E52" s="58">
        <v>6</v>
      </c>
      <c r="F52" s="145"/>
      <c r="G52" s="20"/>
    </row>
    <row r="53" spans="1:9" ht="31.5" customHeight="1" thickBot="1" x14ac:dyDescent="0.3">
      <c r="A53" s="22" t="s">
        <v>29</v>
      </c>
      <c r="B53" s="39" t="s">
        <v>158</v>
      </c>
      <c r="C53" s="57">
        <v>0</v>
      </c>
      <c r="D53" s="62">
        <v>3</v>
      </c>
      <c r="E53" s="58">
        <v>9</v>
      </c>
      <c r="F53" s="145"/>
    </row>
    <row r="54" spans="1:9" ht="35.25" customHeight="1" thickBot="1" x14ac:dyDescent="0.3">
      <c r="A54" s="22" t="s">
        <v>30</v>
      </c>
      <c r="B54" s="18" t="s">
        <v>157</v>
      </c>
      <c r="C54" s="58">
        <v>0</v>
      </c>
      <c r="D54" s="57">
        <v>3</v>
      </c>
      <c r="E54" s="58">
        <v>6</v>
      </c>
      <c r="F54" s="162"/>
    </row>
    <row r="55" spans="1:9" ht="31.9" customHeight="1" thickBot="1" x14ac:dyDescent="0.3">
      <c r="A55" s="27" t="s">
        <v>32</v>
      </c>
      <c r="B55" s="63" t="s">
        <v>33</v>
      </c>
      <c r="C55" s="59">
        <v>0</v>
      </c>
      <c r="D55" s="57">
        <v>3</v>
      </c>
      <c r="E55" s="57">
        <v>9</v>
      </c>
      <c r="F55" s="145"/>
    </row>
    <row r="56" spans="1:9" ht="22.15" customHeight="1" thickBot="1" x14ac:dyDescent="0.3">
      <c r="A56" s="148"/>
      <c r="B56" s="370" t="s">
        <v>382</v>
      </c>
      <c r="C56" s="399"/>
      <c r="D56" s="371"/>
      <c r="E56" s="371"/>
      <c r="F56" s="213" t="str">
        <f>IF(COUNTA(F46:F55)&gt;0, SUM(F46:F55), "")</f>
        <v/>
      </c>
    </row>
    <row r="57" spans="1:9" ht="18.600000000000001" customHeight="1" thickBot="1" x14ac:dyDescent="0.3">
      <c r="A57" s="148"/>
      <c r="B57" s="177" t="s">
        <v>11</v>
      </c>
      <c r="C57" s="163">
        <v>0</v>
      </c>
    </row>
    <row r="58" spans="1:9" s="101" customFormat="1" ht="21" customHeight="1" thickBot="1" x14ac:dyDescent="0.3">
      <c r="A58" s="171"/>
      <c r="B58" s="172"/>
      <c r="C58" s="173"/>
      <c r="D58" s="95"/>
      <c r="E58" s="149"/>
    </row>
    <row r="59" spans="1:9" ht="19.899999999999999" customHeight="1" thickBot="1" x14ac:dyDescent="0.3">
      <c r="A59" s="148"/>
      <c r="B59" s="79" t="s">
        <v>34</v>
      </c>
      <c r="C59" s="155" t="s">
        <v>35</v>
      </c>
      <c r="D59" s="155" t="s">
        <v>36</v>
      </c>
      <c r="E59" s="155" t="s">
        <v>61</v>
      </c>
      <c r="F59" s="65"/>
    </row>
    <row r="60" spans="1:9" ht="19.899999999999999" customHeight="1" thickBot="1" x14ac:dyDescent="0.3">
      <c r="A60" s="148"/>
      <c r="B60" s="11" t="s">
        <v>17</v>
      </c>
      <c r="C60" s="164" t="s">
        <v>384</v>
      </c>
      <c r="D60" s="13" t="str">
        <f>IF(AND(synolo2&lt;=69, synolo2&gt;=51), synolo2,"")</f>
        <v/>
      </c>
      <c r="E60" s="170">
        <v>0</v>
      </c>
      <c r="F60" s="20"/>
    </row>
    <row r="61" spans="1:9" ht="21.75" customHeight="1" thickBot="1" x14ac:dyDescent="0.3">
      <c r="A61" s="148"/>
      <c r="B61" s="70" t="s">
        <v>16</v>
      </c>
      <c r="C61" s="165" t="s">
        <v>383</v>
      </c>
      <c r="D61" s="13" t="str">
        <f>IF(AND(synolo2&lt;=50, synolo2&gt;=16), synolo2,"")</f>
        <v/>
      </c>
      <c r="E61" s="134"/>
      <c r="F61" s="20"/>
    </row>
    <row r="62" spans="1:9" ht="21.75" customHeight="1" thickBot="1" x14ac:dyDescent="0.3">
      <c r="A62" s="148"/>
      <c r="B62" s="64" t="s">
        <v>15</v>
      </c>
      <c r="C62" s="166" t="s">
        <v>212</v>
      </c>
      <c r="D62" s="50" t="str">
        <f>IF(AND(synolo2&lt;=15, synolo2&gt;=0), synolo2,"")</f>
        <v/>
      </c>
      <c r="E62" s="169"/>
      <c r="F62" s="1"/>
    </row>
    <row r="63" spans="1:9" ht="23.25" customHeight="1" thickBot="1" x14ac:dyDescent="0.3">
      <c r="A63" s="66"/>
      <c r="B63" s="67"/>
      <c r="C63" s="21"/>
      <c r="E63" s="21"/>
      <c r="F63" s="1"/>
    </row>
    <row r="64" spans="1:9" s="101" customFormat="1" ht="24" customHeight="1" thickBot="1" x14ac:dyDescent="0.3">
      <c r="B64" s="1"/>
      <c r="C64" s="128" t="s">
        <v>13</v>
      </c>
      <c r="D64" s="21"/>
      <c r="E64" s="157"/>
      <c r="F64" s="43"/>
      <c r="I64" s="4"/>
    </row>
    <row r="65" spans="1:8" ht="67.5" customHeight="1" thickBot="1" x14ac:dyDescent="0.3">
      <c r="A65" s="1"/>
      <c r="C65" s="179" t="s">
        <v>349</v>
      </c>
      <c r="D65" s="180" t="s">
        <v>350</v>
      </c>
      <c r="E65" s="155" t="s">
        <v>351</v>
      </c>
      <c r="F65" s="373" t="s">
        <v>348</v>
      </c>
      <c r="G65" s="387" t="s">
        <v>242</v>
      </c>
    </row>
    <row r="66" spans="1:8" ht="20.45" customHeight="1" thickBot="1" x14ac:dyDescent="0.3">
      <c r="A66" s="139" t="s">
        <v>37</v>
      </c>
      <c r="B66" s="181" t="s">
        <v>38</v>
      </c>
      <c r="C66" s="182">
        <v>0</v>
      </c>
      <c r="D66" s="182">
        <v>9</v>
      </c>
      <c r="E66" s="182">
        <v>27</v>
      </c>
      <c r="F66" s="389"/>
      <c r="G66" s="390"/>
    </row>
    <row r="67" spans="1:8" ht="22.15" customHeight="1" thickBot="1" x14ac:dyDescent="0.3">
      <c r="A67" s="22" t="s">
        <v>39</v>
      </c>
      <c r="B67" s="26" t="s">
        <v>200</v>
      </c>
      <c r="C67" s="48">
        <v>0</v>
      </c>
      <c r="D67" s="48">
        <v>3</v>
      </c>
      <c r="E67" s="48">
        <v>9</v>
      </c>
      <c r="F67" s="162"/>
      <c r="G67" s="131"/>
    </row>
    <row r="68" spans="1:8" ht="18.600000000000001" customHeight="1" thickBot="1" x14ac:dyDescent="0.3">
      <c r="A68" s="24" t="s">
        <v>40</v>
      </c>
      <c r="B68" s="25" t="s">
        <v>41</v>
      </c>
      <c r="C68" s="62">
        <v>0</v>
      </c>
      <c r="D68" s="62" t="s">
        <v>42</v>
      </c>
      <c r="E68" s="62">
        <v>9</v>
      </c>
      <c r="F68" s="162"/>
      <c r="G68" s="20"/>
    </row>
    <row r="69" spans="1:8" ht="20.45" customHeight="1" thickBot="1" x14ac:dyDescent="0.3">
      <c r="A69" s="24" t="s">
        <v>43</v>
      </c>
      <c r="B69" s="25" t="s">
        <v>44</v>
      </c>
      <c r="C69" s="62">
        <v>0</v>
      </c>
      <c r="D69" s="62">
        <v>3</v>
      </c>
      <c r="E69" s="62">
        <v>9</v>
      </c>
      <c r="F69" s="145"/>
      <c r="G69" s="20"/>
    </row>
    <row r="70" spans="1:8" ht="16.5" thickBot="1" x14ac:dyDescent="0.3">
      <c r="B70" s="400" t="s">
        <v>382</v>
      </c>
      <c r="C70" s="401"/>
      <c r="D70" s="401"/>
      <c r="E70" s="401"/>
      <c r="F70" s="214" t="str">
        <f>IF(COUNTA(F67:F69)&gt;0, SUM(F67:F69), "")</f>
        <v/>
      </c>
      <c r="G70" s="20"/>
    </row>
    <row r="71" spans="1:8" ht="22.15" customHeight="1" thickBot="1" x14ac:dyDescent="0.3">
      <c r="B71" s="70" t="s">
        <v>11</v>
      </c>
      <c r="C71" s="184">
        <v>0</v>
      </c>
      <c r="F71" s="92"/>
    </row>
    <row r="72" spans="1:8" s="101" customFormat="1" ht="22.15" customHeight="1" thickBot="1" x14ac:dyDescent="0.3">
      <c r="B72" s="172"/>
      <c r="C72" s="185"/>
      <c r="D72" s="95"/>
      <c r="F72" s="4"/>
    </row>
    <row r="73" spans="1:8" ht="16.5" thickBot="1" x14ac:dyDescent="0.3">
      <c r="A73" s="69"/>
      <c r="B73" s="70" t="s">
        <v>12</v>
      </c>
      <c r="C73" s="138" t="s">
        <v>13</v>
      </c>
      <c r="D73" s="135" t="s">
        <v>36</v>
      </c>
      <c r="E73" s="155" t="s">
        <v>61</v>
      </c>
    </row>
    <row r="74" spans="1:8" ht="16.5" thickBot="1" x14ac:dyDescent="0.3">
      <c r="A74" s="69"/>
      <c r="B74" s="133" t="s">
        <v>17</v>
      </c>
      <c r="C74" s="188" t="s">
        <v>213</v>
      </c>
      <c r="D74" s="13" t="str">
        <f>IF(AND(synolo3&lt;=27, synolo3&gt;=15), synolo3,"")</f>
        <v/>
      </c>
      <c r="E74" s="396">
        <v>0</v>
      </c>
      <c r="H74" s="1"/>
    </row>
    <row r="75" spans="1:8" ht="16.5" thickBot="1" x14ac:dyDescent="0.3">
      <c r="A75" s="69"/>
      <c r="B75" s="79" t="s">
        <v>16</v>
      </c>
      <c r="C75" s="187"/>
      <c r="D75" s="13"/>
      <c r="E75" s="397"/>
      <c r="H75" s="1"/>
    </row>
    <row r="76" spans="1:8" ht="16.5" thickBot="1" x14ac:dyDescent="0.3">
      <c r="B76" s="70" t="s">
        <v>15</v>
      </c>
      <c r="C76" s="186" t="s">
        <v>214</v>
      </c>
      <c r="D76" s="50" t="str">
        <f>IF(AND(synolo3&lt;=14, synolo3&gt;=0), synolo3,"")</f>
        <v/>
      </c>
      <c r="E76" s="398"/>
      <c r="H76" s="1"/>
    </row>
    <row r="77" spans="1:8" ht="15.75" thickBot="1" x14ac:dyDescent="0.3">
      <c r="C77" s="21"/>
      <c r="D77" s="21"/>
    </row>
    <row r="78" spans="1:8" s="101" customFormat="1" ht="16.5" thickBot="1" x14ac:dyDescent="0.3">
      <c r="B78" s="1"/>
      <c r="C78" s="128" t="s">
        <v>13</v>
      </c>
      <c r="D78" s="21"/>
      <c r="E78" s="157"/>
    </row>
    <row r="79" spans="1:8" ht="60.75" thickBot="1" x14ac:dyDescent="0.3">
      <c r="C79" s="179" t="s">
        <v>349</v>
      </c>
      <c r="D79" s="138" t="s">
        <v>350</v>
      </c>
      <c r="E79" s="138" t="s">
        <v>351</v>
      </c>
      <c r="F79" s="373" t="s">
        <v>348</v>
      </c>
      <c r="G79" s="391" t="s">
        <v>242</v>
      </c>
      <c r="H79" s="20"/>
    </row>
    <row r="80" spans="1:8" ht="22.15" customHeight="1" thickBot="1" x14ac:dyDescent="0.3">
      <c r="A80" s="139" t="s">
        <v>46</v>
      </c>
      <c r="B80" s="175" t="s">
        <v>47</v>
      </c>
      <c r="C80" s="190">
        <v>0</v>
      </c>
      <c r="D80" s="142">
        <v>9</v>
      </c>
      <c r="E80" s="142">
        <v>24</v>
      </c>
      <c r="F80" s="389"/>
      <c r="G80" s="392"/>
      <c r="H80" s="20"/>
    </row>
    <row r="81" spans="1:8" ht="48" thickBot="1" x14ac:dyDescent="0.3">
      <c r="A81" s="22" t="s">
        <v>48</v>
      </c>
      <c r="B81" s="26" t="s">
        <v>159</v>
      </c>
      <c r="C81" s="57">
        <v>0</v>
      </c>
      <c r="D81" s="57">
        <v>3</v>
      </c>
      <c r="E81" s="58">
        <v>6</v>
      </c>
      <c r="F81" s="145"/>
      <c r="G81" s="131"/>
    </row>
    <row r="82" spans="1:8" ht="18" customHeight="1" thickBot="1" x14ac:dyDescent="0.3">
      <c r="A82" s="24" t="s">
        <v>50</v>
      </c>
      <c r="B82" s="2" t="s">
        <v>51</v>
      </c>
      <c r="C82" s="57">
        <v>0</v>
      </c>
      <c r="D82" s="57" t="s">
        <v>385</v>
      </c>
      <c r="E82" s="71">
        <v>9</v>
      </c>
      <c r="F82" s="145"/>
      <c r="G82" s="20"/>
    </row>
    <row r="83" spans="1:8" ht="32.25" thickBot="1" x14ac:dyDescent="0.3">
      <c r="A83" s="34" t="s">
        <v>52</v>
      </c>
      <c r="B83" s="72" t="s">
        <v>154</v>
      </c>
      <c r="C83" s="73">
        <v>0</v>
      </c>
      <c r="D83" s="73">
        <v>3</v>
      </c>
      <c r="E83" s="73">
        <v>9</v>
      </c>
      <c r="F83" s="145"/>
      <c r="G83" s="20"/>
    </row>
    <row r="84" spans="1:8" ht="19.149999999999999" customHeight="1" thickBot="1" x14ac:dyDescent="0.3">
      <c r="B84" s="370" t="s">
        <v>382</v>
      </c>
      <c r="C84" s="371"/>
      <c r="D84" s="371"/>
      <c r="E84" s="372"/>
      <c r="F84" s="215" t="str">
        <f>IF(COUNTA(F81:F83)&gt;0, SUM(F81:F83), "")</f>
        <v/>
      </c>
    </row>
    <row r="85" spans="1:8" ht="19.899999999999999" customHeight="1" thickBot="1" x14ac:dyDescent="0.3">
      <c r="B85" s="183" t="s">
        <v>53</v>
      </c>
      <c r="C85" s="196">
        <v>0</v>
      </c>
      <c r="D85" s="131"/>
      <c r="F85" s="92"/>
      <c r="G85" s="4"/>
    </row>
    <row r="86" spans="1:8" ht="15.75" customHeight="1" thickBot="1" x14ac:dyDescent="0.3">
      <c r="C86" s="21"/>
    </row>
    <row r="87" spans="1:8" ht="16.5" thickBot="1" x14ac:dyDescent="0.3">
      <c r="B87" s="70" t="s">
        <v>54</v>
      </c>
      <c r="C87" s="197" t="s">
        <v>35</v>
      </c>
      <c r="D87" s="135" t="s">
        <v>14</v>
      </c>
      <c r="E87" s="155" t="s">
        <v>61</v>
      </c>
    </row>
    <row r="88" spans="1:8" ht="16.5" thickBot="1" x14ac:dyDescent="0.3">
      <c r="A88" s="86"/>
      <c r="B88" s="192" t="s">
        <v>17</v>
      </c>
      <c r="C88" s="195" t="s">
        <v>215</v>
      </c>
      <c r="D88" s="13" t="str">
        <f>IF(AND(synolo4&lt;=24, synolo4&gt;=15), synolo4,"")</f>
        <v/>
      </c>
      <c r="E88" s="396">
        <v>0</v>
      </c>
    </row>
    <row r="89" spans="1:8" ht="16.5" thickBot="1" x14ac:dyDescent="0.3">
      <c r="B89" s="70" t="s">
        <v>16</v>
      </c>
      <c r="C89" s="187"/>
      <c r="D89" s="13"/>
      <c r="E89" s="397"/>
    </row>
    <row r="90" spans="1:8" ht="16.5" thickBot="1" x14ac:dyDescent="0.3">
      <c r="A90" s="86"/>
      <c r="B90" s="77" t="s">
        <v>15</v>
      </c>
      <c r="C90" s="187" t="s">
        <v>214</v>
      </c>
      <c r="D90" s="50" t="str">
        <f>IF(AND(synolo4&lt;=14, synolo4&gt;=0), synolo4,"")</f>
        <v/>
      </c>
      <c r="E90" s="398"/>
    </row>
    <row r="91" spans="1:8" ht="15.75" x14ac:dyDescent="0.25">
      <c r="B91" s="78"/>
      <c r="C91" s="193"/>
      <c r="D91" s="74"/>
      <c r="E91" s="191"/>
    </row>
    <row r="92" spans="1:8" ht="16.5" thickBot="1" x14ac:dyDescent="0.3">
      <c r="B92" s="77"/>
      <c r="C92" s="194"/>
      <c r="D92" s="74"/>
      <c r="E92" s="74"/>
    </row>
    <row r="93" spans="1:8" ht="16.5" thickBot="1" x14ac:dyDescent="0.3">
      <c r="B93" s="67"/>
      <c r="C93" s="128" t="s">
        <v>13</v>
      </c>
      <c r="D93" s="21"/>
      <c r="E93" s="157"/>
    </row>
    <row r="94" spans="1:8" ht="60.75" thickBot="1" x14ac:dyDescent="0.3">
      <c r="C94" s="179" t="s">
        <v>349</v>
      </c>
      <c r="D94" s="138" t="s">
        <v>350</v>
      </c>
      <c r="E94" s="155" t="s">
        <v>351</v>
      </c>
      <c r="F94" s="382" t="s">
        <v>348</v>
      </c>
      <c r="G94" s="391" t="s">
        <v>242</v>
      </c>
      <c r="H94" s="20"/>
    </row>
    <row r="95" spans="1:8" ht="19.899999999999999" customHeight="1" thickBot="1" x14ac:dyDescent="0.3">
      <c r="A95" s="139" t="s">
        <v>55</v>
      </c>
      <c r="B95" s="181" t="s">
        <v>56</v>
      </c>
      <c r="C95" s="182">
        <v>0</v>
      </c>
      <c r="D95" s="182">
        <v>9</v>
      </c>
      <c r="E95" s="182">
        <v>27</v>
      </c>
      <c r="F95" s="393"/>
      <c r="G95" s="392"/>
      <c r="H95" s="20"/>
    </row>
    <row r="96" spans="1:8" ht="32.25" thickBot="1" x14ac:dyDescent="0.3">
      <c r="A96" s="22" t="s">
        <v>57</v>
      </c>
      <c r="B96" s="26" t="s">
        <v>216</v>
      </c>
      <c r="C96" s="48">
        <v>0</v>
      </c>
      <c r="D96" s="48">
        <v>3</v>
      </c>
      <c r="E96" s="48">
        <v>6</v>
      </c>
      <c r="F96" s="162"/>
      <c r="G96" s="92"/>
    </row>
    <row r="97" spans="1:8" ht="21" customHeight="1" thickBot="1" x14ac:dyDescent="0.3">
      <c r="A97" s="24" t="s">
        <v>58</v>
      </c>
      <c r="B97" s="25" t="s">
        <v>59</v>
      </c>
      <c r="C97" s="62">
        <v>0</v>
      </c>
      <c r="D97" s="62">
        <v>3</v>
      </c>
      <c r="E97" s="62">
        <v>9</v>
      </c>
      <c r="F97" s="162"/>
    </row>
    <row r="98" spans="1:8" ht="32.25" thickBot="1" x14ac:dyDescent="0.3">
      <c r="A98" s="24" t="s">
        <v>60</v>
      </c>
      <c r="B98" s="35" t="s">
        <v>160</v>
      </c>
      <c r="C98" s="75">
        <v>0</v>
      </c>
      <c r="D98" s="75">
        <v>3</v>
      </c>
      <c r="E98" s="75">
        <v>12</v>
      </c>
      <c r="F98" s="145"/>
    </row>
    <row r="99" spans="1:8" ht="16.5" thickBot="1" x14ac:dyDescent="0.3">
      <c r="B99" s="402" t="s">
        <v>382</v>
      </c>
      <c r="C99" s="399"/>
      <c r="D99" s="399"/>
      <c r="E99" s="403"/>
      <c r="F99" s="216" t="str">
        <f>IF(COUNTA(F96:F98)&gt;0, SUM(F96:F98), "")</f>
        <v/>
      </c>
      <c r="G99" s="20"/>
    </row>
    <row r="100" spans="1:8" ht="17.25" thickTop="1" thickBot="1" x14ac:dyDescent="0.3">
      <c r="B100" s="70" t="s">
        <v>11</v>
      </c>
      <c r="C100" s="218">
        <v>1</v>
      </c>
      <c r="D100" s="198"/>
      <c r="E100" s="92"/>
      <c r="F100" s="92"/>
    </row>
    <row r="101" spans="1:8" ht="27" customHeight="1" thickBot="1" x14ac:dyDescent="0.3">
      <c r="B101" s="199"/>
      <c r="F101" s="4"/>
    </row>
    <row r="102" spans="1:8" ht="16.5" thickBot="1" x14ac:dyDescent="0.3">
      <c r="B102" s="68" t="s">
        <v>54</v>
      </c>
      <c r="C102" s="254" t="s">
        <v>35</v>
      </c>
      <c r="D102" s="138" t="s">
        <v>36</v>
      </c>
      <c r="E102" s="155" t="s">
        <v>61</v>
      </c>
    </row>
    <row r="103" spans="1:8" ht="16.5" thickBot="1" x14ac:dyDescent="0.3">
      <c r="B103" s="133" t="s">
        <v>17</v>
      </c>
      <c r="C103" s="200" t="s">
        <v>217</v>
      </c>
      <c r="D103" s="13" t="str">
        <f>IF(AND(synolo5&lt;=27, synolo5&gt;=13), synolo5,"")</f>
        <v/>
      </c>
      <c r="E103" s="367" t="s">
        <v>45</v>
      </c>
      <c r="F103" s="84"/>
    </row>
    <row r="104" spans="1:8" ht="16.5" thickBot="1" x14ac:dyDescent="0.3">
      <c r="B104" s="70" t="s">
        <v>16</v>
      </c>
      <c r="C104" s="158"/>
      <c r="D104" s="13"/>
      <c r="E104" s="368"/>
      <c r="F104" s="84"/>
    </row>
    <row r="105" spans="1:8" ht="16.5" thickBot="1" x14ac:dyDescent="0.3">
      <c r="B105" s="70" t="s">
        <v>15</v>
      </c>
      <c r="C105" s="200" t="s">
        <v>244</v>
      </c>
      <c r="D105" s="50" t="str">
        <f>IF(AND(synolo5&lt;=12, synolo5&gt;=0), synolo5,"")</f>
        <v/>
      </c>
      <c r="E105" s="369"/>
      <c r="F105" s="84"/>
    </row>
    <row r="106" spans="1:8" ht="15.75" x14ac:dyDescent="0.25">
      <c r="A106" s="4"/>
      <c r="B106" s="78"/>
      <c r="C106" s="92"/>
      <c r="D106" s="77"/>
      <c r="E106" s="78"/>
      <c r="F106" s="15"/>
      <c r="G106" s="4"/>
    </row>
    <row r="107" spans="1:8" s="101" customFormat="1" ht="16.5" thickBot="1" x14ac:dyDescent="0.3">
      <c r="A107" s="4"/>
      <c r="B107" s="77"/>
      <c r="C107" s="95"/>
      <c r="D107" s="77"/>
      <c r="E107" s="47"/>
      <c r="F107" s="15"/>
      <c r="G107" s="4"/>
    </row>
    <row r="108" spans="1:8" s="101" customFormat="1" ht="16.5" thickBot="1" x14ac:dyDescent="0.3">
      <c r="B108" s="67"/>
      <c r="C108" s="128" t="s">
        <v>13</v>
      </c>
      <c r="D108" s="21"/>
      <c r="E108" s="157"/>
    </row>
    <row r="109" spans="1:8" ht="60.75" thickBot="1" x14ac:dyDescent="0.3">
      <c r="C109" s="137" t="s">
        <v>349</v>
      </c>
      <c r="D109" s="138" t="s">
        <v>350</v>
      </c>
      <c r="E109" s="138" t="s">
        <v>351</v>
      </c>
      <c r="F109" s="382" t="s">
        <v>348</v>
      </c>
      <c r="G109" s="391" t="s">
        <v>242</v>
      </c>
      <c r="H109" s="20"/>
    </row>
    <row r="110" spans="1:8" ht="16.5" thickBot="1" x14ac:dyDescent="0.3">
      <c r="A110" s="139" t="s">
        <v>63</v>
      </c>
      <c r="B110" s="181" t="s">
        <v>64</v>
      </c>
      <c r="C110" s="219">
        <v>0</v>
      </c>
      <c r="D110" s="182">
        <v>12</v>
      </c>
      <c r="E110" s="220">
        <v>42</v>
      </c>
      <c r="F110" s="383"/>
      <c r="G110" s="392"/>
      <c r="H110" s="20"/>
    </row>
    <row r="111" spans="1:8" ht="47.25" customHeight="1" thickBot="1" x14ac:dyDescent="0.3">
      <c r="A111" s="89" t="s">
        <v>65</v>
      </c>
      <c r="B111" s="14" t="s">
        <v>66</v>
      </c>
      <c r="C111" s="5">
        <v>0</v>
      </c>
      <c r="D111" s="5">
        <v>3</v>
      </c>
      <c r="E111" s="5">
        <v>12</v>
      </c>
      <c r="F111" s="162"/>
      <c r="G111" s="131"/>
    </row>
    <row r="112" spans="1:8" ht="16.5" thickBot="1" x14ac:dyDescent="0.3">
      <c r="A112" s="88" t="s">
        <v>67</v>
      </c>
      <c r="B112" s="6" t="s">
        <v>68</v>
      </c>
      <c r="C112" s="3">
        <v>0</v>
      </c>
      <c r="D112" s="3">
        <v>3</v>
      </c>
      <c r="E112" s="3">
        <v>12</v>
      </c>
      <c r="F112" s="162"/>
      <c r="G112" s="20"/>
    </row>
    <row r="113" spans="1:8" ht="16.5" thickBot="1" x14ac:dyDescent="0.3">
      <c r="A113" s="27" t="s">
        <v>69</v>
      </c>
      <c r="B113" s="7" t="s">
        <v>70</v>
      </c>
      <c r="C113" s="48">
        <v>0</v>
      </c>
      <c r="D113" s="48">
        <v>3</v>
      </c>
      <c r="E113" s="48">
        <v>9</v>
      </c>
      <c r="F113" s="162"/>
      <c r="G113" s="20"/>
    </row>
    <row r="114" spans="1:8" ht="16.5" thickBot="1" x14ac:dyDescent="0.3">
      <c r="A114" s="27" t="s">
        <v>71</v>
      </c>
      <c r="B114" s="25" t="s">
        <v>72</v>
      </c>
      <c r="C114" s="62">
        <v>0</v>
      </c>
      <c r="D114" s="62">
        <v>3</v>
      </c>
      <c r="E114" s="62">
        <v>9</v>
      </c>
      <c r="F114" s="162"/>
    </row>
    <row r="115" spans="1:8" ht="16.5" thickBot="1" x14ac:dyDescent="0.3">
      <c r="A115" s="90"/>
      <c r="B115" s="370" t="s">
        <v>382</v>
      </c>
      <c r="C115" s="371"/>
      <c r="D115" s="371"/>
      <c r="E115" s="372"/>
      <c r="F115" s="221" t="str">
        <f>IF(COUNTA(F111:F114)&gt;0, SUM(F111:F114), "")</f>
        <v/>
      </c>
      <c r="G115" s="20"/>
    </row>
    <row r="116" spans="1:8" ht="16.5" thickBot="1" x14ac:dyDescent="0.3">
      <c r="B116" s="70" t="s">
        <v>11</v>
      </c>
      <c r="C116" s="223">
        <v>2</v>
      </c>
      <c r="D116" s="131"/>
      <c r="F116" s="92"/>
    </row>
    <row r="117" spans="1:8" ht="16.5" thickBot="1" x14ac:dyDescent="0.3">
      <c r="A117" s="4"/>
      <c r="B117" s="172"/>
      <c r="C117" s="21"/>
      <c r="D117" s="95"/>
    </row>
    <row r="118" spans="1:8" ht="18.600000000000001" customHeight="1" thickBot="1" x14ac:dyDescent="0.3">
      <c r="B118" s="68" t="s">
        <v>54</v>
      </c>
      <c r="C118" s="138" t="s">
        <v>35</v>
      </c>
      <c r="D118" s="138" t="s">
        <v>36</v>
      </c>
      <c r="E118" s="138" t="s">
        <v>73</v>
      </c>
      <c r="F118" s="20"/>
    </row>
    <row r="119" spans="1:8" ht="16.5" thickBot="1" x14ac:dyDescent="0.3">
      <c r="A119" s="8"/>
      <c r="B119" s="132" t="s">
        <v>17</v>
      </c>
      <c r="C119" s="224" t="s">
        <v>208</v>
      </c>
      <c r="D119" s="13" t="str">
        <f>IF(AND(synolo6&lt;=42, synolo6&gt;=30), synolo6,"")</f>
        <v/>
      </c>
      <c r="E119" s="201" t="s">
        <v>74</v>
      </c>
    </row>
    <row r="120" spans="1:8" ht="16.5" customHeight="1" thickBot="1" x14ac:dyDescent="0.3">
      <c r="B120" s="68" t="s">
        <v>16</v>
      </c>
      <c r="C120" s="225" t="s">
        <v>218</v>
      </c>
      <c r="D120" s="13" t="str">
        <f>IF(AND(synolo6&lt;=29, synolo6&gt;=18), synolo6,"")</f>
        <v/>
      </c>
      <c r="E120" s="159"/>
      <c r="F120" s="84"/>
    </row>
    <row r="121" spans="1:8" ht="16.5" thickBot="1" x14ac:dyDescent="0.3">
      <c r="B121" s="70" t="s">
        <v>15</v>
      </c>
      <c r="C121" s="226" t="s">
        <v>219</v>
      </c>
      <c r="D121" s="50" t="str">
        <f>IF(AND(synolo6&lt;=17, synolo6&gt;=0), synolo6,"")</f>
        <v/>
      </c>
      <c r="E121" s="159"/>
      <c r="F121" s="84"/>
    </row>
    <row r="122" spans="1:8" x14ac:dyDescent="0.25">
      <c r="B122" s="85"/>
      <c r="F122" s="1"/>
    </row>
    <row r="123" spans="1:8" s="101" customFormat="1" ht="15.75" thickBot="1" x14ac:dyDescent="0.3">
      <c r="B123" s="15"/>
      <c r="F123" s="1"/>
    </row>
    <row r="124" spans="1:8" s="101" customFormat="1" ht="16.5" thickBot="1" x14ac:dyDescent="0.3">
      <c r="B124" s="67"/>
      <c r="C124" s="128" t="s">
        <v>13</v>
      </c>
      <c r="D124" s="21"/>
      <c r="E124" s="157"/>
    </row>
    <row r="125" spans="1:8" ht="60.75" thickBot="1" x14ac:dyDescent="0.3">
      <c r="C125" s="179" t="s">
        <v>349</v>
      </c>
      <c r="D125" s="138" t="s">
        <v>350</v>
      </c>
      <c r="E125" s="155" t="s">
        <v>351</v>
      </c>
      <c r="F125" s="373" t="s">
        <v>348</v>
      </c>
      <c r="G125" s="387" t="s">
        <v>242</v>
      </c>
      <c r="H125" s="20"/>
    </row>
    <row r="126" spans="1:8" ht="16.5" thickBot="1" x14ac:dyDescent="0.3">
      <c r="A126" s="139" t="s">
        <v>75</v>
      </c>
      <c r="B126" s="181" t="s">
        <v>76</v>
      </c>
      <c r="C126" s="227">
        <v>0</v>
      </c>
      <c r="D126" s="227">
        <v>6</v>
      </c>
      <c r="E126" s="227">
        <v>24</v>
      </c>
      <c r="F126" s="374"/>
      <c r="G126" s="390"/>
      <c r="H126" s="20"/>
    </row>
    <row r="127" spans="1:8" ht="32.25" thickBot="1" x14ac:dyDescent="0.3">
      <c r="A127" s="22" t="s">
        <v>77</v>
      </c>
      <c r="B127" s="130" t="s">
        <v>161</v>
      </c>
      <c r="C127" s="57">
        <v>0</v>
      </c>
      <c r="D127" s="57">
        <v>3</v>
      </c>
      <c r="E127" s="48">
        <v>12</v>
      </c>
      <c r="F127" s="145"/>
      <c r="G127" s="131"/>
    </row>
    <row r="128" spans="1:8" ht="16.5" thickBot="1" x14ac:dyDescent="0.3">
      <c r="A128" s="9" t="s">
        <v>78</v>
      </c>
      <c r="B128" s="14" t="s">
        <v>261</v>
      </c>
      <c r="C128" s="5">
        <v>0</v>
      </c>
      <c r="D128" s="5">
        <v>3</v>
      </c>
      <c r="E128" s="5">
        <v>12</v>
      </c>
      <c r="F128" s="145"/>
      <c r="G128" s="20"/>
    </row>
    <row r="129" spans="1:8" ht="16.5" thickBot="1" x14ac:dyDescent="0.3">
      <c r="B129" s="370" t="s">
        <v>382</v>
      </c>
      <c r="C129" s="371"/>
      <c r="D129" s="371"/>
      <c r="E129" s="372"/>
      <c r="F129" s="229" t="str">
        <f>IF(COUNTA(F127:F128)&gt;0, SUM(F127:F128), "")</f>
        <v/>
      </c>
      <c r="G129" s="20"/>
    </row>
    <row r="130" spans="1:8" ht="16.5" thickBot="1" x14ac:dyDescent="0.3">
      <c r="B130" s="76" t="s">
        <v>11</v>
      </c>
      <c r="C130" s="230">
        <v>1</v>
      </c>
      <c r="D130" s="131"/>
      <c r="F130" s="92"/>
    </row>
    <row r="131" spans="1:8" ht="16.5" thickBot="1" x14ac:dyDescent="0.3">
      <c r="A131" s="4"/>
      <c r="B131" s="78"/>
      <c r="C131" s="21"/>
    </row>
    <row r="132" spans="1:8" ht="19.149999999999999" customHeight="1" thickBot="1" x14ac:dyDescent="0.3">
      <c r="A132" s="86"/>
      <c r="B132" s="80" t="s">
        <v>54</v>
      </c>
      <c r="C132" s="138" t="s">
        <v>35</v>
      </c>
      <c r="D132" s="144" t="s">
        <v>36</v>
      </c>
      <c r="E132" s="138" t="s">
        <v>73</v>
      </c>
      <c r="F132" s="20"/>
    </row>
    <row r="133" spans="1:8" ht="16.5" thickBot="1" x14ac:dyDescent="0.3">
      <c r="A133" s="86"/>
      <c r="B133" s="204" t="s">
        <v>17</v>
      </c>
      <c r="C133" s="203" t="s">
        <v>220</v>
      </c>
      <c r="D133" s="13" t="str">
        <f>IF(AND(synolo7&lt;=24, synolo7&gt;=6), synolo7,"")</f>
        <v/>
      </c>
      <c r="E133" s="209" t="s">
        <v>45</v>
      </c>
    </row>
    <row r="134" spans="1:8" ht="16.5" thickBot="1" x14ac:dyDescent="0.3">
      <c r="A134" s="86"/>
      <c r="B134" s="68" t="s">
        <v>16</v>
      </c>
      <c r="C134" s="158"/>
      <c r="D134" s="13"/>
      <c r="E134" s="169"/>
      <c r="F134" s="20"/>
    </row>
    <row r="135" spans="1:8" ht="16.5" thickBot="1" x14ac:dyDescent="0.3">
      <c r="A135" s="86"/>
      <c r="B135" s="70" t="s">
        <v>15</v>
      </c>
      <c r="C135" s="200" t="s">
        <v>221</v>
      </c>
      <c r="D135" s="291" t="str">
        <f>IF(AND(synolo7&lt;=5, synolo7&gt;=0), synolo7,"")</f>
        <v/>
      </c>
      <c r="E135" s="134"/>
      <c r="F135" s="20"/>
    </row>
    <row r="136" spans="1:8" ht="15.75" x14ac:dyDescent="0.25">
      <c r="B136" s="94"/>
      <c r="C136" s="93"/>
      <c r="D136" s="92"/>
      <c r="E136" s="92"/>
    </row>
    <row r="137" spans="1:8" ht="15.75" thickBot="1" x14ac:dyDescent="0.3">
      <c r="E137" s="4"/>
      <c r="F137" s="99"/>
    </row>
    <row r="138" spans="1:8" s="101" customFormat="1" ht="16.5" thickBot="1" x14ac:dyDescent="0.3">
      <c r="B138" s="67"/>
      <c r="C138" s="128" t="s">
        <v>13</v>
      </c>
      <c r="D138" s="21"/>
      <c r="E138" s="157"/>
    </row>
    <row r="139" spans="1:8" ht="60.75" thickBot="1" x14ac:dyDescent="0.3">
      <c r="C139" s="179" t="s">
        <v>349</v>
      </c>
      <c r="D139" s="138" t="s">
        <v>350</v>
      </c>
      <c r="E139" s="155" t="s">
        <v>351</v>
      </c>
      <c r="F139" s="373" t="s">
        <v>348</v>
      </c>
      <c r="G139" s="387" t="s">
        <v>242</v>
      </c>
      <c r="H139" s="4"/>
    </row>
    <row r="140" spans="1:8" ht="15.75" x14ac:dyDescent="0.25">
      <c r="A140" s="231" t="s">
        <v>80</v>
      </c>
      <c r="B140" s="232" t="s">
        <v>84</v>
      </c>
      <c r="C140" s="422">
        <v>0</v>
      </c>
      <c r="D140" s="422">
        <v>24</v>
      </c>
      <c r="E140" s="422">
        <v>81</v>
      </c>
      <c r="F140" s="389"/>
      <c r="G140" s="388"/>
    </row>
    <row r="141" spans="1:8" ht="16.5" thickBot="1" x14ac:dyDescent="0.3">
      <c r="A141" s="189"/>
      <c r="B141" s="233" t="s">
        <v>85</v>
      </c>
      <c r="C141" s="423"/>
      <c r="D141" s="423"/>
      <c r="E141" s="423"/>
      <c r="F141" s="236"/>
      <c r="G141" s="134"/>
      <c r="H141" s="20"/>
    </row>
    <row r="142" spans="1:8" ht="20.45" customHeight="1" thickBot="1" x14ac:dyDescent="0.3">
      <c r="A142" s="22" t="s">
        <v>81</v>
      </c>
      <c r="B142" s="130" t="s">
        <v>90</v>
      </c>
      <c r="C142" s="237">
        <v>0</v>
      </c>
      <c r="D142" s="237">
        <v>3</v>
      </c>
      <c r="E142" s="238">
        <v>9</v>
      </c>
      <c r="F142" s="145"/>
      <c r="G142" s="131"/>
      <c r="H142" s="4"/>
    </row>
    <row r="143" spans="1:8" ht="32.25" thickBot="1" x14ac:dyDescent="0.3">
      <c r="A143" s="28" t="s">
        <v>82</v>
      </c>
      <c r="B143" s="205" t="s">
        <v>88</v>
      </c>
      <c r="C143" s="239">
        <v>0</v>
      </c>
      <c r="D143" s="240" t="s">
        <v>42</v>
      </c>
      <c r="E143" s="241">
        <v>12</v>
      </c>
      <c r="F143" s="145"/>
      <c r="G143" s="20"/>
      <c r="H143" s="4"/>
    </row>
    <row r="144" spans="1:8" ht="24" customHeight="1" thickBot="1" x14ac:dyDescent="0.3">
      <c r="A144" s="24" t="s">
        <v>165</v>
      </c>
      <c r="B144" s="25" t="s">
        <v>93</v>
      </c>
      <c r="C144" s="242">
        <v>0</v>
      </c>
      <c r="D144" s="243">
        <v>3</v>
      </c>
      <c r="E144" s="244">
        <v>9</v>
      </c>
      <c r="F144" s="145"/>
      <c r="G144" s="20"/>
      <c r="H144" s="4"/>
    </row>
    <row r="145" spans="1:8" ht="20.45" customHeight="1" thickBot="1" x14ac:dyDescent="0.3">
      <c r="A145" s="29" t="s">
        <v>166</v>
      </c>
      <c r="B145" s="234" t="s">
        <v>367</v>
      </c>
      <c r="C145" s="239">
        <v>0</v>
      </c>
      <c r="D145" s="240">
        <v>3</v>
      </c>
      <c r="E145" s="240">
        <v>12</v>
      </c>
      <c r="F145" s="145"/>
      <c r="G145" s="20"/>
      <c r="H145" s="4"/>
    </row>
    <row r="146" spans="1:8" ht="32.25" thickBot="1" x14ac:dyDescent="0.3">
      <c r="A146" s="22" t="s">
        <v>167</v>
      </c>
      <c r="B146" s="130" t="s">
        <v>177</v>
      </c>
      <c r="C146" s="237">
        <v>0</v>
      </c>
      <c r="D146" s="237">
        <v>3</v>
      </c>
      <c r="E146" s="244">
        <v>9</v>
      </c>
      <c r="F146" s="145"/>
      <c r="G146" s="20"/>
      <c r="H146" s="4"/>
    </row>
    <row r="147" spans="1:8" ht="22.15" customHeight="1" thickBot="1" x14ac:dyDescent="0.3">
      <c r="A147" s="24" t="s">
        <v>168</v>
      </c>
      <c r="B147" s="26" t="s">
        <v>97</v>
      </c>
      <c r="C147" s="237">
        <v>0</v>
      </c>
      <c r="D147" s="237">
        <v>3</v>
      </c>
      <c r="E147" s="244">
        <v>9</v>
      </c>
      <c r="F147" s="145"/>
      <c r="G147" s="20"/>
      <c r="H147" s="4"/>
    </row>
    <row r="148" spans="1:8" ht="21" customHeight="1" thickBot="1" x14ac:dyDescent="0.3">
      <c r="A148" s="22" t="s">
        <v>169</v>
      </c>
      <c r="B148" s="130" t="s">
        <v>112</v>
      </c>
      <c r="C148" s="243">
        <v>0</v>
      </c>
      <c r="D148" s="243">
        <v>3</v>
      </c>
      <c r="E148" s="243">
        <v>9</v>
      </c>
      <c r="F148" s="145"/>
      <c r="G148" s="20"/>
      <c r="H148" s="4"/>
    </row>
    <row r="149" spans="1:8" ht="32.25" thickBot="1" x14ac:dyDescent="0.3">
      <c r="A149" s="207" t="s">
        <v>170</v>
      </c>
      <c r="B149" s="206" t="s">
        <v>222</v>
      </c>
      <c r="C149" s="245">
        <v>0</v>
      </c>
      <c r="D149" s="246">
        <v>3</v>
      </c>
      <c r="E149" s="241">
        <v>12</v>
      </c>
      <c r="F149" s="145"/>
      <c r="G149" s="20"/>
      <c r="H149" s="4"/>
    </row>
    <row r="150" spans="1:8" ht="16.5" thickBot="1" x14ac:dyDescent="0.3">
      <c r="A150" s="32"/>
      <c r="B150" s="429" t="s">
        <v>382</v>
      </c>
      <c r="C150" s="371"/>
      <c r="D150" s="371"/>
      <c r="E150" s="371"/>
      <c r="F150" s="229" t="str">
        <f>IF(COUNTA(F142:F149)&gt;0, SUM(F142:F149), "")</f>
        <v/>
      </c>
      <c r="G150" s="20"/>
      <c r="H150" s="4"/>
    </row>
    <row r="151" spans="1:8" ht="16.5" thickBot="1" x14ac:dyDescent="0.3">
      <c r="B151" s="76" t="s">
        <v>11</v>
      </c>
      <c r="C151" s="235">
        <v>3</v>
      </c>
      <c r="G151" s="4"/>
    </row>
    <row r="152" spans="1:8" ht="17.25" thickTop="1" thickBot="1" x14ac:dyDescent="0.3">
      <c r="B152" s="172"/>
      <c r="C152" s="255"/>
    </row>
    <row r="153" spans="1:8" ht="16.5" thickBot="1" x14ac:dyDescent="0.3">
      <c r="A153" s="86"/>
      <c r="B153" s="68" t="s">
        <v>54</v>
      </c>
      <c r="C153" s="138" t="s">
        <v>35</v>
      </c>
      <c r="D153" s="138" t="s">
        <v>36</v>
      </c>
      <c r="E153" s="155" t="s">
        <v>73</v>
      </c>
    </row>
    <row r="154" spans="1:8" ht="16.5" thickBot="1" x14ac:dyDescent="0.3">
      <c r="B154" s="132" t="s">
        <v>17</v>
      </c>
      <c r="C154" s="210" t="s">
        <v>223</v>
      </c>
      <c r="D154" s="13" t="str">
        <f>IF(AND(synolo8&lt;=81,synolo8&gt;48),synolo8,"")</f>
        <v/>
      </c>
      <c r="E154" s="202" t="s">
        <v>62</v>
      </c>
      <c r="F154" s="84"/>
    </row>
    <row r="155" spans="1:8" ht="16.5" thickBot="1" x14ac:dyDescent="0.3">
      <c r="A155" s="86"/>
      <c r="B155" s="68" t="s">
        <v>16</v>
      </c>
      <c r="C155" s="212" t="s">
        <v>224</v>
      </c>
      <c r="D155" s="13" t="str">
        <f>IF(AND(synolo8&lt;=47, synolo8&gt;=22), synolo8,"")</f>
        <v/>
      </c>
      <c r="E155" s="209"/>
      <c r="F155" s="84"/>
    </row>
    <row r="156" spans="1:8" ht="16.5" thickBot="1" x14ac:dyDescent="0.3">
      <c r="A156" s="86"/>
      <c r="B156" s="70" t="s">
        <v>15</v>
      </c>
      <c r="C156" s="211" t="s">
        <v>245</v>
      </c>
      <c r="D156" s="291" t="str">
        <f>IF(AND(synolo8&lt;=21, synolo8&gt;=0), synolo8,"")</f>
        <v/>
      </c>
      <c r="E156" s="208"/>
      <c r="F156" s="84"/>
    </row>
    <row r="157" spans="1:8" x14ac:dyDescent="0.25">
      <c r="B157" s="85"/>
      <c r="E157" s="92"/>
      <c r="F157" s="1"/>
    </row>
    <row r="158" spans="1:8" s="101" customFormat="1" ht="15.75" thickBot="1" x14ac:dyDescent="0.3">
      <c r="B158" s="15"/>
      <c r="E158" s="95"/>
      <c r="F158" s="1"/>
    </row>
    <row r="159" spans="1:8" s="101" customFormat="1" ht="16.5" thickBot="1" x14ac:dyDescent="0.3">
      <c r="B159" s="67"/>
      <c r="C159" s="128" t="s">
        <v>13</v>
      </c>
      <c r="D159" s="21"/>
      <c r="E159" s="157"/>
    </row>
    <row r="160" spans="1:8" ht="60.75" thickBot="1" x14ac:dyDescent="0.3">
      <c r="C160" s="179" t="s">
        <v>349</v>
      </c>
      <c r="D160" s="138" t="s">
        <v>350</v>
      </c>
      <c r="E160" s="155" t="s">
        <v>351</v>
      </c>
      <c r="F160" s="430" t="s">
        <v>348</v>
      </c>
      <c r="G160" s="387" t="s">
        <v>242</v>
      </c>
      <c r="H160" s="20"/>
    </row>
    <row r="161" spans="1:8" ht="32.25" customHeight="1" thickBot="1" x14ac:dyDescent="0.3">
      <c r="A161" s="139">
        <v>9</v>
      </c>
      <c r="B161" s="217" t="s">
        <v>99</v>
      </c>
      <c r="C161" s="250">
        <v>0</v>
      </c>
      <c r="D161" s="250">
        <v>27</v>
      </c>
      <c r="E161" s="250">
        <v>78</v>
      </c>
      <c r="F161" s="431"/>
      <c r="G161" s="390"/>
      <c r="H161" s="20"/>
    </row>
    <row r="162" spans="1:8" ht="32.25" thickBot="1" x14ac:dyDescent="0.3">
      <c r="A162" s="22" t="s">
        <v>86</v>
      </c>
      <c r="B162" s="26" t="s">
        <v>387</v>
      </c>
      <c r="C162" s="237">
        <v>0</v>
      </c>
      <c r="D162" s="237">
        <v>3</v>
      </c>
      <c r="E162" s="237">
        <v>9</v>
      </c>
      <c r="F162" s="162"/>
      <c r="G162" s="131"/>
    </row>
    <row r="163" spans="1:8" ht="36.6" customHeight="1" thickBot="1" x14ac:dyDescent="0.3">
      <c r="A163" s="22" t="s">
        <v>87</v>
      </c>
      <c r="B163" s="26" t="s">
        <v>386</v>
      </c>
      <c r="C163" s="237">
        <v>0</v>
      </c>
      <c r="D163" s="237" t="s">
        <v>42</v>
      </c>
      <c r="E163" s="237">
        <v>9</v>
      </c>
      <c r="F163" s="162"/>
    </row>
    <row r="164" spans="1:8" ht="19.149999999999999" customHeight="1" thickBot="1" x14ac:dyDescent="0.3">
      <c r="A164" s="22" t="s">
        <v>89</v>
      </c>
      <c r="B164" s="26" t="s">
        <v>104</v>
      </c>
      <c r="C164" s="237">
        <v>0</v>
      </c>
      <c r="D164" s="237">
        <v>3</v>
      </c>
      <c r="E164" s="237">
        <v>9</v>
      </c>
      <c r="F164" s="160"/>
      <c r="G164" s="20"/>
    </row>
    <row r="165" spans="1:8" ht="36" customHeight="1" thickBot="1" x14ac:dyDescent="0.3">
      <c r="A165" s="29" t="s">
        <v>91</v>
      </c>
      <c r="B165" s="14" t="s">
        <v>225</v>
      </c>
      <c r="C165" s="239">
        <v>0</v>
      </c>
      <c r="D165" s="239">
        <v>3</v>
      </c>
      <c r="E165" s="239">
        <v>12</v>
      </c>
      <c r="F165" s="145"/>
    </row>
    <row r="166" spans="1:8" ht="50.45" customHeight="1" thickBot="1" x14ac:dyDescent="0.3">
      <c r="A166" s="29" t="s">
        <v>92</v>
      </c>
      <c r="B166" s="14" t="s">
        <v>184</v>
      </c>
      <c r="C166" s="251">
        <v>0</v>
      </c>
      <c r="D166" s="251">
        <v>3</v>
      </c>
      <c r="E166" s="251">
        <v>12</v>
      </c>
      <c r="F166" s="160"/>
      <c r="G166" s="20"/>
    </row>
    <row r="167" spans="1:8" ht="36" customHeight="1" thickBot="1" x14ac:dyDescent="0.3">
      <c r="A167" s="33" t="s">
        <v>94</v>
      </c>
      <c r="B167" s="31" t="s">
        <v>163</v>
      </c>
      <c r="C167" s="252">
        <v>0</v>
      </c>
      <c r="D167" s="252">
        <v>3</v>
      </c>
      <c r="E167" s="252">
        <v>6</v>
      </c>
      <c r="F167" s="145"/>
    </row>
    <row r="168" spans="1:8" ht="37.15" customHeight="1" thickBot="1" x14ac:dyDescent="0.3">
      <c r="A168" s="34" t="s">
        <v>95</v>
      </c>
      <c r="B168" s="40" t="s">
        <v>110</v>
      </c>
      <c r="C168" s="253">
        <v>0</v>
      </c>
      <c r="D168" s="253">
        <v>3</v>
      </c>
      <c r="E168" s="253">
        <v>6</v>
      </c>
      <c r="F168" s="160"/>
      <c r="G168" s="20"/>
    </row>
    <row r="169" spans="1:8" ht="21" customHeight="1" thickBot="1" x14ac:dyDescent="0.3">
      <c r="A169" s="22" t="s">
        <v>96</v>
      </c>
      <c r="B169" s="26" t="s">
        <v>111</v>
      </c>
      <c r="C169" s="237">
        <v>0</v>
      </c>
      <c r="D169" s="237">
        <v>3</v>
      </c>
      <c r="E169" s="237">
        <v>9</v>
      </c>
      <c r="F169" s="145"/>
    </row>
    <row r="170" spans="1:8" ht="21" customHeight="1" thickBot="1" x14ac:dyDescent="0.3">
      <c r="A170" s="22" t="s">
        <v>171</v>
      </c>
      <c r="B170" s="26" t="s">
        <v>226</v>
      </c>
      <c r="C170" s="237">
        <v>0</v>
      </c>
      <c r="D170" s="237">
        <v>3</v>
      </c>
      <c r="E170" s="237">
        <v>6</v>
      </c>
      <c r="F170" s="161"/>
      <c r="G170" s="20"/>
    </row>
    <row r="171" spans="1:8" ht="16.5" thickBot="1" x14ac:dyDescent="0.3">
      <c r="B171" s="426" t="s">
        <v>382</v>
      </c>
      <c r="C171" s="427"/>
      <c r="D171" s="427"/>
      <c r="E171" s="428"/>
      <c r="F171" s="228" t="str">
        <f>IF(COUNTA(F162:F170)&gt;0, SUM(F162:F170), "")</f>
        <v/>
      </c>
      <c r="G171" s="20"/>
    </row>
    <row r="172" spans="1:8" ht="16.5" thickBot="1" x14ac:dyDescent="0.3">
      <c r="B172" s="76" t="s">
        <v>11</v>
      </c>
      <c r="C172" s="235">
        <v>2</v>
      </c>
      <c r="F172" s="92"/>
    </row>
    <row r="173" spans="1:8" ht="17.25" thickTop="1" thickBot="1" x14ac:dyDescent="0.3">
      <c r="B173" s="172"/>
      <c r="C173" s="247"/>
      <c r="E173" s="95"/>
    </row>
    <row r="174" spans="1:8" ht="19.899999999999999" customHeight="1" thickBot="1" x14ac:dyDescent="0.3">
      <c r="A174" s="86"/>
      <c r="B174" s="78" t="s">
        <v>54</v>
      </c>
      <c r="C174" s="138" t="s">
        <v>35</v>
      </c>
      <c r="D174" s="138" t="s">
        <v>36</v>
      </c>
      <c r="E174" s="138" t="s">
        <v>73</v>
      </c>
      <c r="F174" s="20"/>
    </row>
    <row r="175" spans="1:8" ht="16.5" thickBot="1" x14ac:dyDescent="0.3">
      <c r="B175" s="132" t="s">
        <v>17</v>
      </c>
      <c r="C175" s="248" t="s">
        <v>227</v>
      </c>
      <c r="D175" s="13" t="str">
        <f>IF(AND(synolo9&lt;=78, synolo9&gt;=60), synolo9,"")</f>
        <v/>
      </c>
      <c r="E175" s="209" t="s">
        <v>74</v>
      </c>
      <c r="F175" s="20"/>
    </row>
    <row r="176" spans="1:8" ht="16.5" thickBot="1" x14ac:dyDescent="0.3">
      <c r="B176" s="55" t="s">
        <v>16</v>
      </c>
      <c r="C176" s="248" t="s">
        <v>228</v>
      </c>
      <c r="D176" s="13" t="str">
        <f>IF(AND(synolo9&lt;=59, synolo9&gt;=25), synolo9,"")</f>
        <v/>
      </c>
      <c r="E176" s="202"/>
      <c r="F176" s="20"/>
    </row>
    <row r="177" spans="1:8" ht="16.5" thickBot="1" x14ac:dyDescent="0.3">
      <c r="A177" s="86"/>
      <c r="B177" s="79" t="s">
        <v>15</v>
      </c>
      <c r="C177" s="210" t="s">
        <v>229</v>
      </c>
      <c r="D177" s="50" t="str">
        <f>IF(AND(synolo9&lt;=24, synolo9&gt;=0), synolo9,"")</f>
        <v/>
      </c>
      <c r="E177" s="249"/>
      <c r="F177" s="20"/>
    </row>
    <row r="178" spans="1:8" x14ac:dyDescent="0.25">
      <c r="B178" s="85"/>
      <c r="D178" s="92"/>
      <c r="E178" s="92"/>
    </row>
    <row r="179" spans="1:8" s="101" customFormat="1" ht="15.75" thickBot="1" x14ac:dyDescent="0.3">
      <c r="B179" s="15"/>
      <c r="D179" s="95"/>
      <c r="E179" s="95"/>
    </row>
    <row r="180" spans="1:8" s="101" customFormat="1" ht="16.5" thickBot="1" x14ac:dyDescent="0.3">
      <c r="B180" s="67"/>
      <c r="C180" s="128" t="s">
        <v>13</v>
      </c>
      <c r="D180" s="21"/>
      <c r="E180" s="157"/>
      <c r="G180" s="95"/>
    </row>
    <row r="181" spans="1:8" ht="63.75" thickBot="1" x14ac:dyDescent="0.3">
      <c r="C181" s="54" t="s">
        <v>349</v>
      </c>
      <c r="D181" s="64" t="s">
        <v>350</v>
      </c>
      <c r="E181" s="79" t="s">
        <v>351</v>
      </c>
      <c r="F181" s="382" t="s">
        <v>348</v>
      </c>
      <c r="G181" s="424" t="s">
        <v>242</v>
      </c>
      <c r="H181" s="20"/>
    </row>
    <row r="182" spans="1:8" ht="32.25" customHeight="1" thickBot="1" x14ac:dyDescent="0.3">
      <c r="A182" s="139">
        <v>10</v>
      </c>
      <c r="B182" s="181" t="s">
        <v>114</v>
      </c>
      <c r="C182" s="250">
        <v>0</v>
      </c>
      <c r="D182" s="227">
        <v>21</v>
      </c>
      <c r="E182" s="257">
        <v>69</v>
      </c>
      <c r="F182" s="393"/>
      <c r="G182" s="425"/>
      <c r="H182" s="20"/>
    </row>
    <row r="183" spans="1:8" ht="21" customHeight="1" thickBot="1" x14ac:dyDescent="0.3">
      <c r="A183" s="22" t="s">
        <v>164</v>
      </c>
      <c r="B183" s="26" t="s">
        <v>174</v>
      </c>
      <c r="C183" s="237">
        <v>0</v>
      </c>
      <c r="D183" s="237">
        <v>3</v>
      </c>
      <c r="E183" s="237">
        <v>6</v>
      </c>
      <c r="F183" s="145"/>
      <c r="G183" s="131"/>
    </row>
    <row r="184" spans="1:8" ht="21" customHeight="1" thickBot="1" x14ac:dyDescent="0.3">
      <c r="A184" s="28" t="s">
        <v>101</v>
      </c>
      <c r="B184" s="35" t="s">
        <v>172</v>
      </c>
      <c r="C184" s="245">
        <v>0</v>
      </c>
      <c r="D184" s="245">
        <v>3</v>
      </c>
      <c r="E184" s="245">
        <v>12</v>
      </c>
      <c r="F184" s="145"/>
      <c r="G184" s="20"/>
    </row>
    <row r="185" spans="1:8" ht="16.5" thickBot="1" x14ac:dyDescent="0.3">
      <c r="A185" s="29" t="s">
        <v>103</v>
      </c>
      <c r="B185" s="14" t="s">
        <v>118</v>
      </c>
      <c r="C185" s="239">
        <v>0</v>
      </c>
      <c r="D185" s="239">
        <v>3</v>
      </c>
      <c r="E185" s="239">
        <v>12</v>
      </c>
      <c r="F185" s="145"/>
      <c r="G185" s="20"/>
    </row>
    <row r="186" spans="1:8" ht="24" customHeight="1" thickBot="1" x14ac:dyDescent="0.3">
      <c r="A186" s="28" t="s">
        <v>105</v>
      </c>
      <c r="B186" s="35" t="s">
        <v>119</v>
      </c>
      <c r="C186" s="245">
        <v>0</v>
      </c>
      <c r="D186" s="245">
        <v>3</v>
      </c>
      <c r="E186" s="245">
        <v>12</v>
      </c>
      <c r="F186" s="145"/>
    </row>
    <row r="187" spans="1:8" ht="48" thickBot="1" x14ac:dyDescent="0.3">
      <c r="A187" s="24" t="s">
        <v>106</v>
      </c>
      <c r="B187" s="130" t="s">
        <v>230</v>
      </c>
      <c r="C187" s="242">
        <v>0</v>
      </c>
      <c r="D187" s="242">
        <v>3</v>
      </c>
      <c r="E187" s="242">
        <v>9</v>
      </c>
      <c r="F187" s="145"/>
      <c r="G187" s="20"/>
    </row>
    <row r="188" spans="1:8" ht="16.5" thickBot="1" x14ac:dyDescent="0.3">
      <c r="A188" s="22" t="s">
        <v>107</v>
      </c>
      <c r="B188" s="129" t="s">
        <v>173</v>
      </c>
      <c r="C188" s="363">
        <v>0</v>
      </c>
      <c r="D188" s="363">
        <v>3</v>
      </c>
      <c r="E188" s="363">
        <v>9</v>
      </c>
      <c r="F188" s="145"/>
      <c r="G188" s="20"/>
    </row>
    <row r="189" spans="1:8" ht="16.5" thickBot="1" x14ac:dyDescent="0.3">
      <c r="A189" s="256" t="s">
        <v>109</v>
      </c>
      <c r="B189" s="36" t="s">
        <v>175</v>
      </c>
      <c r="C189" s="243">
        <v>0</v>
      </c>
      <c r="D189" s="364">
        <v>3</v>
      </c>
      <c r="E189" s="282">
        <v>9</v>
      </c>
      <c r="F189" s="145"/>
      <c r="G189" s="20"/>
    </row>
    <row r="190" spans="1:8" ht="15" customHeight="1" thickBot="1" x14ac:dyDescent="0.3">
      <c r="A190" s="90"/>
      <c r="B190" s="402" t="s">
        <v>382</v>
      </c>
      <c r="C190" s="399"/>
      <c r="D190" s="399"/>
      <c r="E190" s="403"/>
      <c r="F190" s="229" t="str">
        <f>IF(COUNTA(F183:F189)&gt;0, SUM(F183:F189), "")</f>
        <v/>
      </c>
    </row>
    <row r="191" spans="1:8" s="4" customFormat="1" ht="15" customHeight="1" thickBot="1" x14ac:dyDescent="0.3">
      <c r="A191" s="66"/>
      <c r="B191" s="68" t="s">
        <v>11</v>
      </c>
      <c r="C191" s="258"/>
      <c r="D191" s="131"/>
      <c r="E191" s="92"/>
      <c r="F191" s="92"/>
    </row>
    <row r="192" spans="1:8" s="4" customFormat="1" ht="15" customHeight="1" thickBot="1" x14ac:dyDescent="0.3">
      <c r="A192" s="66"/>
      <c r="B192" s="172"/>
      <c r="C192" s="185"/>
      <c r="D192"/>
      <c r="E192"/>
    </row>
    <row r="193" spans="1:8" s="4" customFormat="1" ht="15" customHeight="1" thickBot="1" x14ac:dyDescent="0.3">
      <c r="A193" s="66"/>
      <c r="B193" s="70" t="s">
        <v>54</v>
      </c>
      <c r="C193" s="96" t="s">
        <v>35</v>
      </c>
      <c r="D193" s="78" t="s">
        <v>36</v>
      </c>
      <c r="E193" s="70" t="s">
        <v>73</v>
      </c>
    </row>
    <row r="194" spans="1:8" s="4" customFormat="1" ht="15.75" customHeight="1" thickBot="1" x14ac:dyDescent="0.3">
      <c r="A194" s="86"/>
      <c r="B194" s="204" t="s">
        <v>17</v>
      </c>
      <c r="C194" s="260" t="s">
        <v>211</v>
      </c>
      <c r="D194" s="13" t="str">
        <f>IF(AND(synolo10&lt;=69, synolo10&gt;=51), synolo10,"")</f>
        <v/>
      </c>
      <c r="E194" s="261" t="s">
        <v>62</v>
      </c>
      <c r="F194" s="20"/>
    </row>
    <row r="195" spans="1:8" s="4" customFormat="1" ht="16.5" thickBot="1" x14ac:dyDescent="0.3">
      <c r="A195"/>
      <c r="B195" s="68" t="s">
        <v>16</v>
      </c>
      <c r="C195" s="210" t="s">
        <v>231</v>
      </c>
      <c r="D195" s="13" t="str">
        <f>IF(AND(synolo10&lt;=50, synolo10&gt;=19), synolo10,"")</f>
        <v/>
      </c>
      <c r="E195" s="262"/>
      <c r="F195" s="20"/>
    </row>
    <row r="196" spans="1:8" ht="16.5" thickBot="1" x14ac:dyDescent="0.3">
      <c r="B196" s="70" t="s">
        <v>15</v>
      </c>
      <c r="C196" s="211" t="s">
        <v>79</v>
      </c>
      <c r="D196" s="50" t="str">
        <f>IF(AND(synolo10&lt;=18, synolo10&gt;=0), synolo10,"")</f>
        <v/>
      </c>
      <c r="E196" s="249"/>
      <c r="F196" s="20"/>
    </row>
    <row r="197" spans="1:8" ht="15.75" x14ac:dyDescent="0.25">
      <c r="B197" s="77"/>
      <c r="C197" s="100"/>
      <c r="D197" s="259"/>
      <c r="E197" s="259"/>
      <c r="F197" s="4"/>
    </row>
    <row r="198" spans="1:8" ht="15.75" x14ac:dyDescent="0.25">
      <c r="B198" s="77"/>
      <c r="C198" s="100"/>
      <c r="D198" s="98"/>
      <c r="E198" s="98"/>
      <c r="F198" s="4"/>
    </row>
    <row r="199" spans="1:8" ht="16.5" thickBot="1" x14ac:dyDescent="0.3">
      <c r="B199" s="77"/>
      <c r="C199" s="100"/>
      <c r="D199" s="98"/>
      <c r="E199" s="98"/>
      <c r="F199" s="4"/>
    </row>
    <row r="200" spans="1:8" s="101" customFormat="1" ht="16.5" thickBot="1" x14ac:dyDescent="0.3">
      <c r="B200" s="67"/>
      <c r="C200" s="128" t="s">
        <v>13</v>
      </c>
      <c r="D200" s="21"/>
      <c r="E200" s="157"/>
      <c r="G200" s="95"/>
    </row>
    <row r="201" spans="1:8" ht="60.75" thickBot="1" x14ac:dyDescent="0.3">
      <c r="C201" s="179" t="s">
        <v>349</v>
      </c>
      <c r="D201" s="138" t="s">
        <v>350</v>
      </c>
      <c r="E201" s="138" t="s">
        <v>351</v>
      </c>
      <c r="F201" s="382" t="s">
        <v>348</v>
      </c>
      <c r="G201" s="385" t="s">
        <v>242</v>
      </c>
      <c r="H201" s="20"/>
    </row>
    <row r="202" spans="1:8" ht="16.5" thickBot="1" x14ac:dyDescent="0.3">
      <c r="A202" s="277">
        <v>11</v>
      </c>
      <c r="B202" s="278" t="s">
        <v>123</v>
      </c>
      <c r="C202" s="279">
        <v>0</v>
      </c>
      <c r="D202" s="281">
        <v>6</v>
      </c>
      <c r="E202" s="280">
        <v>18</v>
      </c>
      <c r="F202" s="383"/>
      <c r="G202" s="386"/>
      <c r="H202" s="20"/>
    </row>
    <row r="203" spans="1:8" ht="32.25" thickBot="1" x14ac:dyDescent="0.3">
      <c r="A203" s="269" t="s">
        <v>179</v>
      </c>
      <c r="B203" s="270" t="s">
        <v>232</v>
      </c>
      <c r="C203" s="263">
        <v>0</v>
      </c>
      <c r="D203" s="264">
        <v>3</v>
      </c>
      <c r="E203" s="265">
        <v>9</v>
      </c>
      <c r="F203" s="145"/>
      <c r="G203" s="131"/>
    </row>
    <row r="204" spans="1:8" ht="32.25" thickBot="1" x14ac:dyDescent="0.3">
      <c r="A204" s="272" t="s">
        <v>116</v>
      </c>
      <c r="B204" s="271" t="s">
        <v>186</v>
      </c>
      <c r="C204" s="268">
        <v>0</v>
      </c>
      <c r="D204" s="267">
        <v>3</v>
      </c>
      <c r="E204" s="266">
        <v>9</v>
      </c>
      <c r="F204" s="145"/>
    </row>
    <row r="205" spans="1:8" ht="16.5" thickBot="1" x14ac:dyDescent="0.3">
      <c r="A205" s="90"/>
      <c r="B205" s="370" t="s">
        <v>382</v>
      </c>
      <c r="C205" s="371"/>
      <c r="D205" s="371"/>
      <c r="E205" s="372"/>
      <c r="F205" s="228" t="str">
        <f>IF(COUNTA(F203:F204)&gt;0, SUM(F203:F204), "")</f>
        <v/>
      </c>
      <c r="G205" s="20"/>
    </row>
    <row r="206" spans="1:8" ht="16.5" thickBot="1" x14ac:dyDescent="0.3">
      <c r="B206" s="76" t="s">
        <v>11</v>
      </c>
      <c r="C206" s="222">
        <v>0</v>
      </c>
      <c r="D206" s="131"/>
      <c r="F206" s="92"/>
    </row>
    <row r="207" spans="1:8" ht="16.5" thickBot="1" x14ac:dyDescent="0.3">
      <c r="B207" s="78"/>
      <c r="C207" s="273"/>
    </row>
    <row r="208" spans="1:8" ht="16.5" thickBot="1" x14ac:dyDescent="0.3">
      <c r="B208" s="70" t="s">
        <v>54</v>
      </c>
      <c r="C208" s="197" t="s">
        <v>35</v>
      </c>
      <c r="D208" s="135" t="s">
        <v>36</v>
      </c>
      <c r="E208" s="138" t="s">
        <v>73</v>
      </c>
      <c r="F208" s="20"/>
    </row>
    <row r="209" spans="1:7" ht="16.5" thickBot="1" x14ac:dyDescent="0.3">
      <c r="B209" s="133" t="s">
        <v>17</v>
      </c>
      <c r="C209" s="274" t="s">
        <v>246</v>
      </c>
      <c r="D209" s="13" t="str">
        <f>IF(AND(synolo11&lt;=18, synolo11&gt;=7), synolo11,"")</f>
        <v/>
      </c>
      <c r="E209" s="209">
        <v>0</v>
      </c>
      <c r="F209" s="20"/>
    </row>
    <row r="210" spans="1:7" ht="16.5" thickBot="1" x14ac:dyDescent="0.3">
      <c r="B210" s="70" t="s">
        <v>16</v>
      </c>
      <c r="C210" s="275"/>
      <c r="D210" s="13"/>
      <c r="E210" s="169"/>
      <c r="F210" s="20"/>
    </row>
    <row r="211" spans="1:7" ht="16.5" thickBot="1" x14ac:dyDescent="0.3">
      <c r="B211" s="70" t="s">
        <v>15</v>
      </c>
      <c r="C211" s="276" t="s">
        <v>243</v>
      </c>
      <c r="D211" s="291" t="str">
        <f>IF(AND(synolo11&lt;=6, synolo11&gt;=0), synolo11,"")</f>
        <v/>
      </c>
      <c r="E211" s="134"/>
      <c r="F211" s="20"/>
    </row>
    <row r="212" spans="1:7" x14ac:dyDescent="0.25">
      <c r="C212" s="92"/>
      <c r="D212" s="92"/>
      <c r="E212" s="92"/>
    </row>
    <row r="213" spans="1:7" s="101" customFormat="1" ht="15.75" thickBot="1" x14ac:dyDescent="0.3">
      <c r="B213" s="1"/>
      <c r="C213" s="4"/>
      <c r="D213" s="4"/>
      <c r="E213" s="4"/>
    </row>
    <row r="214" spans="1:7" s="101" customFormat="1" ht="16.5" thickBot="1" x14ac:dyDescent="0.3">
      <c r="B214" s="67"/>
      <c r="C214" s="128" t="s">
        <v>13</v>
      </c>
      <c r="D214" s="21"/>
      <c r="E214" s="157"/>
      <c r="G214" s="95"/>
    </row>
    <row r="215" spans="1:7" ht="60.75" thickBot="1" x14ac:dyDescent="0.3">
      <c r="C215" s="179" t="s">
        <v>349</v>
      </c>
      <c r="D215" s="180" t="s">
        <v>350</v>
      </c>
      <c r="E215" s="155" t="s">
        <v>351</v>
      </c>
      <c r="F215" s="382" t="s">
        <v>348</v>
      </c>
      <c r="G215" s="407" t="s">
        <v>242</v>
      </c>
    </row>
    <row r="216" spans="1:7" ht="21.6" customHeight="1" thickBot="1" x14ac:dyDescent="0.3">
      <c r="A216" s="139" t="s">
        <v>122</v>
      </c>
      <c r="B216" s="181" t="s">
        <v>127</v>
      </c>
      <c r="C216" s="250">
        <v>0</v>
      </c>
      <c r="D216" s="250">
        <v>9</v>
      </c>
      <c r="E216" s="250">
        <v>21</v>
      </c>
      <c r="F216" s="383"/>
      <c r="G216" s="408"/>
    </row>
    <row r="217" spans="1:7" ht="21" customHeight="1" thickBot="1" x14ac:dyDescent="0.3">
      <c r="A217" s="22" t="s">
        <v>124</v>
      </c>
      <c r="B217" s="26" t="s">
        <v>128</v>
      </c>
      <c r="C217" s="237">
        <v>0</v>
      </c>
      <c r="D217" s="237" t="s">
        <v>42</v>
      </c>
      <c r="E217" s="237">
        <v>6</v>
      </c>
      <c r="F217" s="162"/>
      <c r="G217" s="131"/>
    </row>
    <row r="218" spans="1:7" ht="48" thickBot="1" x14ac:dyDescent="0.3">
      <c r="A218" s="27" t="s">
        <v>125</v>
      </c>
      <c r="B218" s="25" t="s">
        <v>178</v>
      </c>
      <c r="C218" s="242">
        <v>0</v>
      </c>
      <c r="D218" s="242">
        <v>3</v>
      </c>
      <c r="E218" s="242">
        <v>9</v>
      </c>
      <c r="F218" s="162"/>
    </row>
    <row r="219" spans="1:7" ht="19.899999999999999" customHeight="1" thickBot="1" x14ac:dyDescent="0.3">
      <c r="A219" s="38" t="s">
        <v>176</v>
      </c>
      <c r="B219" s="81" t="s">
        <v>129</v>
      </c>
      <c r="C219" s="282">
        <v>0</v>
      </c>
      <c r="D219" s="282">
        <v>3</v>
      </c>
      <c r="E219" s="282">
        <v>6</v>
      </c>
      <c r="F219" s="145"/>
    </row>
    <row r="220" spans="1:7" ht="16.5" thickBot="1" x14ac:dyDescent="0.3">
      <c r="A220" s="283"/>
      <c r="B220" s="400" t="s">
        <v>382</v>
      </c>
      <c r="C220" s="401"/>
      <c r="D220" s="401"/>
      <c r="E220" s="418"/>
      <c r="F220" s="284" t="str">
        <f>IF(COUNTA(F217:F219)&gt;0, SUM(F217:F219), "")</f>
        <v/>
      </c>
      <c r="G220" s="20"/>
    </row>
    <row r="221" spans="1:7" ht="16.5" thickBot="1" x14ac:dyDescent="0.3">
      <c r="B221" s="76" t="s">
        <v>11</v>
      </c>
      <c r="C221" s="290">
        <v>0</v>
      </c>
      <c r="D221" s="131"/>
      <c r="F221" s="92"/>
    </row>
    <row r="222" spans="1:7" ht="16.5" thickBot="1" x14ac:dyDescent="0.3">
      <c r="B222" s="87"/>
      <c r="C222" s="286"/>
      <c r="D222" s="95"/>
    </row>
    <row r="223" spans="1:7" ht="22.9" customHeight="1" thickBot="1" x14ac:dyDescent="0.3">
      <c r="B223" s="201" t="s">
        <v>12</v>
      </c>
      <c r="C223" s="287" t="s">
        <v>13</v>
      </c>
      <c r="D223" s="288" t="s">
        <v>36</v>
      </c>
      <c r="E223" s="289" t="s">
        <v>73</v>
      </c>
      <c r="F223" s="20"/>
    </row>
    <row r="224" spans="1:7" ht="16.5" thickBot="1" x14ac:dyDescent="0.3">
      <c r="B224" s="133" t="s">
        <v>17</v>
      </c>
      <c r="C224" s="211" t="s">
        <v>233</v>
      </c>
      <c r="D224" s="91" t="str">
        <f>IF(AND(synolo12&lt;=21, synolo12&gt;=15), synolo12,"")</f>
        <v/>
      </c>
      <c r="E224" s="209">
        <v>0</v>
      </c>
      <c r="F224" s="20"/>
    </row>
    <row r="225" spans="1:10" ht="16.5" thickBot="1" x14ac:dyDescent="0.3">
      <c r="B225" s="70" t="s">
        <v>16</v>
      </c>
      <c r="C225" s="210"/>
      <c r="D225" s="91" t="str">
        <f>IF(AND(synolo12&lt;=39, synolo12&gt;=54), synolo12,"")</f>
        <v/>
      </c>
      <c r="E225" s="169"/>
      <c r="F225" s="20"/>
    </row>
    <row r="226" spans="1:10" ht="16.5" thickBot="1" x14ac:dyDescent="0.3">
      <c r="B226" s="53" t="s">
        <v>15</v>
      </c>
      <c r="C226" s="285" t="s">
        <v>214</v>
      </c>
      <c r="D226" s="292" t="str">
        <f>IF(AND(synolo12&lt;=14, synolo12&gt;=0), synolo12,"")</f>
        <v/>
      </c>
      <c r="E226" s="134"/>
      <c r="F226" s="20"/>
    </row>
    <row r="227" spans="1:10" x14ac:dyDescent="0.25">
      <c r="B227" s="85"/>
      <c r="C227" s="92"/>
      <c r="D227" s="92"/>
      <c r="E227" s="92"/>
    </row>
    <row r="228" spans="1:10" x14ac:dyDescent="0.25">
      <c r="B228" s="15"/>
      <c r="C228" s="4"/>
      <c r="D228" s="4"/>
      <c r="E228" s="4"/>
    </row>
    <row r="229" spans="1:10" ht="15.75" thickBot="1" x14ac:dyDescent="0.3">
      <c r="D229" s="4"/>
      <c r="E229" s="4"/>
      <c r="F229" s="4"/>
    </row>
    <row r="230" spans="1:10" ht="19.5" thickTop="1" x14ac:dyDescent="0.3">
      <c r="B230" s="419" t="s">
        <v>260</v>
      </c>
      <c r="C230" s="420"/>
      <c r="D230" s="420"/>
      <c r="E230" s="421"/>
      <c r="F230" s="124"/>
      <c r="G230" s="101"/>
      <c r="H230" s="101"/>
      <c r="I230" s="101"/>
      <c r="J230" s="101"/>
    </row>
    <row r="231" spans="1:10" ht="15.6" customHeight="1" thickBot="1" x14ac:dyDescent="0.3">
      <c r="A231" s="122"/>
      <c r="B231" s="101"/>
      <c r="C231" s="118"/>
      <c r="D231" s="4"/>
      <c r="E231" s="4"/>
      <c r="F231" s="124"/>
      <c r="G231" s="101"/>
      <c r="H231" s="101"/>
      <c r="I231" s="101"/>
      <c r="J231" s="101"/>
    </row>
    <row r="232" spans="1:10" ht="15.6" customHeight="1" thickTop="1" x14ac:dyDescent="0.25">
      <c r="A232" s="122"/>
      <c r="B232" s="301" t="s">
        <v>247</v>
      </c>
      <c r="C232" s="298" t="s">
        <v>389</v>
      </c>
      <c r="D232" s="299" t="s">
        <v>390</v>
      </c>
      <c r="E232" s="300" t="s">
        <v>391</v>
      </c>
      <c r="F232" s="124"/>
      <c r="G232" s="4"/>
      <c r="H232" s="101"/>
      <c r="I232" s="101"/>
      <c r="J232" s="101"/>
    </row>
    <row r="233" spans="1:10" ht="15.6" customHeight="1" x14ac:dyDescent="0.25">
      <c r="B233" s="294" t="s">
        <v>248</v>
      </c>
      <c r="C233" s="13" t="str">
        <f>IF(AND(synolo1&lt;=42, synolo1&gt;=30), synolo1,"")</f>
        <v/>
      </c>
      <c r="D233" s="13" t="str">
        <f>IF(AND(synolo1&lt;=29, synolo1&gt;=12), synolo1,"")</f>
        <v/>
      </c>
      <c r="E233" s="50" t="str">
        <f>IF(AND(synolo1&lt;=11, synolo1&gt;=0), synolo1,"")</f>
        <v/>
      </c>
      <c r="F233" s="124"/>
      <c r="G233" s="4"/>
      <c r="H233" s="101"/>
      <c r="I233" s="101"/>
      <c r="J233" s="101"/>
    </row>
    <row r="234" spans="1:10" x14ac:dyDescent="0.25">
      <c r="B234" s="294" t="s">
        <v>249</v>
      </c>
      <c r="C234" s="13" t="str">
        <f>IF(AND(synolo2&lt;=69, synolo2&gt;=51), synolo2,"")</f>
        <v/>
      </c>
      <c r="D234" s="13" t="str">
        <f>IF(AND(synolo2&lt;=50, synolo2&gt;=16), synolo2,"")</f>
        <v/>
      </c>
      <c r="E234" s="50" t="str">
        <f>IF(AND(synolo2&lt;=15, synolo2&gt;=0), synolo2,"")</f>
        <v/>
      </c>
      <c r="F234" s="124"/>
      <c r="G234" s="4"/>
    </row>
    <row r="235" spans="1:10" x14ac:dyDescent="0.25">
      <c r="B235" s="294" t="s">
        <v>250</v>
      </c>
      <c r="C235" s="13" t="str">
        <f>IF(AND(synolo3&lt;=27, synolo3&gt;=15), synolo3,"")</f>
        <v/>
      </c>
      <c r="D235" s="13"/>
      <c r="E235" s="50" t="str">
        <f>IF(AND(synolo3&lt;=14, synolo3&gt;=0), synolo3,"")</f>
        <v/>
      </c>
      <c r="F235" s="124"/>
      <c r="G235" s="4"/>
    </row>
    <row r="236" spans="1:10" x14ac:dyDescent="0.25">
      <c r="A236" s="122"/>
      <c r="B236" s="295" t="s">
        <v>251</v>
      </c>
      <c r="C236" s="13" t="str">
        <f>IF(AND(synolo4&lt;=24, synolo4&gt;=15), synolo4,"")</f>
        <v/>
      </c>
      <c r="D236" s="13"/>
      <c r="E236" s="50" t="str">
        <f>IF(AND(synolo4&lt;=14, synolo4&gt;=0), synolo4,"")</f>
        <v/>
      </c>
      <c r="F236" s="124"/>
      <c r="G236" s="4"/>
    </row>
    <row r="237" spans="1:10" x14ac:dyDescent="0.25">
      <c r="A237" s="122"/>
      <c r="B237" s="295" t="s">
        <v>252</v>
      </c>
      <c r="C237" s="13" t="str">
        <f>IF(AND(synolo5&lt;=27, synolo5&gt;=13), synolo5,"")</f>
        <v/>
      </c>
      <c r="D237" s="13"/>
      <c r="E237" s="50" t="str">
        <f>IF(AND(synolo5&lt;=12, synolo5&gt;=0), synolo5,"")</f>
        <v/>
      </c>
      <c r="F237" s="124"/>
      <c r="G237" s="4"/>
    </row>
    <row r="238" spans="1:10" x14ac:dyDescent="0.25">
      <c r="B238" s="294" t="s">
        <v>253</v>
      </c>
      <c r="C238" s="13" t="str">
        <f>IF(AND(synolo6&lt;=42, synolo6&gt;=30), synolo6,"")</f>
        <v/>
      </c>
      <c r="D238" s="13" t="str">
        <f>IF(AND(synolo6&lt;=29, synolo6&gt;=18), synolo6,"")</f>
        <v/>
      </c>
      <c r="E238" s="50" t="str">
        <f>IF(AND(synolo6&lt;=17, synolo6&gt;=0), synolo6,"")</f>
        <v/>
      </c>
      <c r="F238" s="124"/>
      <c r="G238" s="4"/>
    </row>
    <row r="239" spans="1:10" x14ac:dyDescent="0.25">
      <c r="B239" s="294" t="s">
        <v>254</v>
      </c>
      <c r="C239" s="13" t="str">
        <f>IF(AND(synolo7&lt;=24, synolo7&gt;=6), synolo7,"")</f>
        <v/>
      </c>
      <c r="D239" s="13"/>
      <c r="E239" s="291" t="str">
        <f>IF(AND(synolo7&lt;=5, synolo7&gt;=0), synolo7,"")</f>
        <v/>
      </c>
      <c r="F239" s="4"/>
      <c r="G239" s="4"/>
    </row>
    <row r="240" spans="1:10" x14ac:dyDescent="0.25">
      <c r="A240" s="122"/>
      <c r="B240" s="295" t="s">
        <v>255</v>
      </c>
      <c r="C240" s="13" t="str">
        <f>IF(AND(synolo8&lt;=81,synolo8&gt;48),synolo8,"")</f>
        <v/>
      </c>
      <c r="D240" s="13" t="str">
        <f>IF(AND(synolo8&lt;=47, synolo8&gt;=22), synolo8,"")</f>
        <v/>
      </c>
      <c r="E240" s="291" t="str">
        <f>IF(AND(synolo8&lt;=21, synolo8&gt;=0), synolo8,"")</f>
        <v/>
      </c>
      <c r="F240" s="4"/>
      <c r="G240" s="4"/>
    </row>
    <row r="241" spans="2:10" x14ac:dyDescent="0.25">
      <c r="B241" s="294" t="s">
        <v>256</v>
      </c>
      <c r="C241" s="13" t="str">
        <f>IF(AND(synolo9&lt;=78, synolo9&gt;=60), synolo9,"")</f>
        <v/>
      </c>
      <c r="D241" s="13" t="str">
        <f>IF(AND(synolo9&lt;=59, synolo9&gt;=25), synolo9,"")</f>
        <v/>
      </c>
      <c r="E241" s="50" t="str">
        <f>IF(AND(synolo9&lt;=24, synolo9&gt;=0), synolo9,"")</f>
        <v/>
      </c>
      <c r="F241" s="124"/>
      <c r="G241" s="4"/>
    </row>
    <row r="242" spans="2:10" x14ac:dyDescent="0.25">
      <c r="B242" s="294" t="s">
        <v>257</v>
      </c>
      <c r="C242" s="13" t="str">
        <f>IF(AND(synolo10&lt;=69, synolo10&gt;=51), synolo10,"")</f>
        <v/>
      </c>
      <c r="D242" s="13" t="str">
        <f>IF(AND(synolo10&lt;=50, synolo10&gt;=19), synolo10,"")</f>
        <v/>
      </c>
      <c r="E242" s="50" t="str">
        <f>IF(AND(synolo10&lt;=18, synolo10&gt;=0), synolo10,"")</f>
        <v/>
      </c>
      <c r="F242" s="124"/>
      <c r="G242" s="4"/>
    </row>
    <row r="243" spans="2:10" x14ac:dyDescent="0.25">
      <c r="B243" s="294" t="s">
        <v>258</v>
      </c>
      <c r="C243" s="13" t="str">
        <f>IF(AND(synolo11&lt;=18, synolo11&gt;=7), synolo11,"")</f>
        <v/>
      </c>
      <c r="D243" s="13"/>
      <c r="E243" s="291" t="str">
        <f>IF(AND(synolo11&lt;=6, synolo11&gt;=0), synolo11,"")</f>
        <v/>
      </c>
      <c r="F243" s="4"/>
      <c r="G243" s="4"/>
    </row>
    <row r="244" spans="2:10" ht="15.75" thickBot="1" x14ac:dyDescent="0.3">
      <c r="B244" s="293" t="s">
        <v>259</v>
      </c>
      <c r="C244" s="91" t="str">
        <f>IF(AND(synolo12&lt;=21, synolo12&gt;=15), synolo12,"")</f>
        <v/>
      </c>
      <c r="D244" s="91" t="str">
        <f>IF(AND(synolo12&lt;=39, synolo12&gt;=54), synolo12,"")</f>
        <v/>
      </c>
      <c r="E244" s="292" t="str">
        <f>IF(AND(synolo12&lt;=14, synolo12&gt;=0), synolo12,"")</f>
        <v/>
      </c>
      <c r="F244" s="124"/>
      <c r="G244" s="4"/>
    </row>
    <row r="245" spans="2:10" ht="16.5" thickTop="1" thickBot="1" x14ac:dyDescent="0.3">
      <c r="B245" s="296"/>
      <c r="C245" s="362" t="str">
        <f>IF(COUNT(C233:C244)=0, "", COUNT(C233:C244))</f>
        <v/>
      </c>
      <c r="D245" s="362" t="str">
        <f>IF(COUNT(D233:D244)=0, "", COUNT(D233:D244))</f>
        <v/>
      </c>
      <c r="E245" s="362" t="str">
        <f>IF(COUNT(E233:E244)=0, "", COUNT(E233:E244))</f>
        <v/>
      </c>
      <c r="F245" s="4"/>
      <c r="G245" s="4"/>
    </row>
    <row r="246" spans="2:10" s="101" customFormat="1" ht="19.5" thickBot="1" x14ac:dyDescent="0.35">
      <c r="B246" s="297" t="s">
        <v>388</v>
      </c>
      <c r="C246" s="378" t="str">
        <f>IF(AND(NOT(ISNUMBER(high)), NOT(ISNUMBER(medium)), NOT(ISNUMBER(low))), "",
IF(OR(AND(ISNUMBER(high), high &gt;= 3), AND(NOT(ISNUMBER(medium)), NOT(ISNUMBER(low)))), "ΥΨΗΛΟΥ ΚΙΝΔΥΝΟΥ (ΥΚ)",
IF(OR(AND(ISNUMBER(medium),medium=12),AND(ISNUMBER(medium),ISNUMBER(high),ISNUMBER(low),high&lt;=2,medium&gt;=4,low&gt;=1),AND(ISNUMBER(medium),ISNUMBER(high),NOT(ISNUMBER(low)),high&lt;=2,medium&gt;=4),),"ΜΕΣΑΙΟΥ ΚΙΝΔΥΝΟΥ (ΜΚ)",
IF(OR(AND(NOT(ISNUMBER(high))),AND(ISNUMBER(low),low&gt;=12),AND(ISNUMBER(low),ISNUMBER(medium),NOT(ISNUMBER(high)),medium&lt;=3,low&lt;=9),AND(ISNUMBER(low),NOT(ISNUMBER(medium)),NOT(ISNUMBER(high)))),"ΧΑΜΗΛΟΥ ΚΙΝΔΥΝΟΥ (ΧΚ)",
"δεν ισχύει καμία συνθήκη βαθμολογίας"))))</f>
        <v/>
      </c>
      <c r="D246" s="379"/>
      <c r="E246" s="380"/>
      <c r="F246" s="124"/>
      <c r="G246" s="4"/>
    </row>
    <row r="247" spans="2:10" s="101" customFormat="1" ht="15.75" thickTop="1" x14ac:dyDescent="0.25">
      <c r="B247" s="12"/>
      <c r="C247" s="4"/>
      <c r="D247" s="4"/>
      <c r="E247" s="4"/>
      <c r="F247" s="4"/>
      <c r="G247" s="4"/>
    </row>
    <row r="248" spans="2:10" s="101" customFormat="1" ht="15.75" thickBot="1" x14ac:dyDescent="0.3">
      <c r="B248" s="12"/>
      <c r="C248" s="4"/>
      <c r="D248" s="4"/>
      <c r="E248" s="4"/>
      <c r="F248" s="4"/>
      <c r="G248" s="4"/>
    </row>
    <row r="249" spans="2:10" ht="21.6" customHeight="1" thickBot="1" x14ac:dyDescent="0.35">
      <c r="B249" s="410" t="s">
        <v>392</v>
      </c>
      <c r="C249" s="416"/>
      <c r="D249" s="416"/>
      <c r="E249" s="416"/>
      <c r="F249" s="416"/>
      <c r="G249" s="416"/>
      <c r="H249" s="416"/>
      <c r="I249" s="416"/>
      <c r="J249" s="417"/>
    </row>
    <row r="250" spans="2:10" ht="16.5" thickBot="1" x14ac:dyDescent="0.3">
      <c r="B250" s="413" t="s">
        <v>394</v>
      </c>
      <c r="C250" s="414"/>
      <c r="D250" s="414"/>
      <c r="E250" s="414"/>
      <c r="F250" s="414"/>
      <c r="G250" s="414"/>
      <c r="H250" s="414"/>
      <c r="I250" s="414"/>
      <c r="J250" s="415"/>
    </row>
    <row r="251" spans="2:10" s="42" customFormat="1" ht="16.5" thickBot="1" x14ac:dyDescent="0.3">
      <c r="B251" s="410" t="s">
        <v>393</v>
      </c>
      <c r="C251" s="411"/>
      <c r="D251" s="411"/>
      <c r="E251" s="411"/>
      <c r="F251" s="411"/>
      <c r="G251" s="411"/>
      <c r="H251" s="411"/>
      <c r="I251" s="411"/>
      <c r="J251" s="412"/>
    </row>
    <row r="252" spans="2:10" ht="19.5" x14ac:dyDescent="0.3">
      <c r="B252" s="302"/>
    </row>
    <row r="253" spans="2:10" ht="14.45" customHeight="1" x14ac:dyDescent="0.25">
      <c r="B253" s="381" t="s">
        <v>404</v>
      </c>
    </row>
    <row r="254" spans="2:10" x14ac:dyDescent="0.25">
      <c r="B254" s="381"/>
    </row>
    <row r="255" spans="2:10" ht="14.45" customHeight="1" x14ac:dyDescent="0.25"/>
    <row r="256" spans="2:10" x14ac:dyDescent="0.25">
      <c r="B256" s="82" t="s">
        <v>234</v>
      </c>
      <c r="C256" s="83" t="s">
        <v>235</v>
      </c>
    </row>
    <row r="258" spans="1:7" x14ac:dyDescent="0.25">
      <c r="A258" s="19"/>
      <c r="B258" s="98"/>
      <c r="C258" s="19"/>
      <c r="D258" s="19"/>
      <c r="E258" s="19"/>
      <c r="F258" s="19"/>
      <c r="G258" s="19"/>
    </row>
    <row r="259" spans="1:7" x14ac:dyDescent="0.25">
      <c r="A259" s="19"/>
      <c r="B259" s="98"/>
      <c r="C259" s="19"/>
      <c r="D259" s="19"/>
      <c r="E259" s="19"/>
      <c r="F259" s="19"/>
      <c r="G259" s="19"/>
    </row>
    <row r="260" spans="1:7" ht="18.75" x14ac:dyDescent="0.3">
      <c r="A260" s="19"/>
      <c r="B260" s="102"/>
      <c r="C260" s="19"/>
      <c r="D260" s="19"/>
      <c r="E260" s="19"/>
      <c r="F260" s="19"/>
      <c r="G260" s="19"/>
    </row>
    <row r="261" spans="1:7" ht="15.75" x14ac:dyDescent="0.25">
      <c r="A261" s="19"/>
      <c r="B261" s="103"/>
      <c r="C261" s="19"/>
      <c r="D261" s="19"/>
      <c r="E261" s="19"/>
      <c r="F261" s="19"/>
      <c r="G261" s="19"/>
    </row>
    <row r="262" spans="1:7" ht="15.75" x14ac:dyDescent="0.25">
      <c r="A262" s="19"/>
      <c r="B262" s="104"/>
      <c r="C262" s="19"/>
      <c r="D262" s="19"/>
      <c r="E262" s="19"/>
      <c r="F262" s="19"/>
      <c r="G262" s="19"/>
    </row>
    <row r="263" spans="1:7" x14ac:dyDescent="0.25">
      <c r="A263" s="19"/>
      <c r="B263" s="375"/>
      <c r="C263" s="105"/>
      <c r="D263" s="376"/>
      <c r="E263" s="377"/>
      <c r="F263" s="375"/>
      <c r="G263" s="19"/>
    </row>
    <row r="264" spans="1:7" x14ac:dyDescent="0.25">
      <c r="A264" s="19"/>
      <c r="B264" s="375"/>
      <c r="C264" s="105"/>
      <c r="D264" s="376"/>
      <c r="E264" s="377"/>
      <c r="F264" s="375"/>
      <c r="G264" s="19"/>
    </row>
    <row r="265" spans="1:7" x14ac:dyDescent="0.25">
      <c r="A265" s="19"/>
      <c r="B265" s="366"/>
      <c r="C265" s="366"/>
      <c r="D265" s="366"/>
      <c r="E265" s="366"/>
      <c r="F265" s="366"/>
      <c r="G265" s="19"/>
    </row>
    <row r="266" spans="1:7" x14ac:dyDescent="0.25">
      <c r="A266" s="19"/>
      <c r="B266" s="366"/>
      <c r="C266" s="366"/>
      <c r="D266" s="366"/>
      <c r="E266" s="366"/>
      <c r="F266" s="366"/>
      <c r="G266" s="19"/>
    </row>
    <row r="267" spans="1:7" x14ac:dyDescent="0.25">
      <c r="A267" s="19"/>
      <c r="B267" s="366"/>
      <c r="C267" s="366"/>
      <c r="D267" s="366"/>
      <c r="E267" s="366"/>
      <c r="F267" s="366"/>
      <c r="G267" s="19"/>
    </row>
    <row r="268" spans="1:7" x14ac:dyDescent="0.25">
      <c r="A268" s="19"/>
      <c r="B268" s="366"/>
      <c r="C268" s="366"/>
      <c r="D268" s="366"/>
      <c r="E268" s="366"/>
      <c r="F268" s="366"/>
      <c r="G268" s="19"/>
    </row>
    <row r="269" spans="1:7" x14ac:dyDescent="0.25">
      <c r="A269" s="19"/>
      <c r="B269" s="366"/>
      <c r="C269" s="366"/>
      <c r="D269" s="366"/>
      <c r="E269" s="366"/>
      <c r="F269" s="366"/>
      <c r="G269" s="19"/>
    </row>
    <row r="270" spans="1:7" x14ac:dyDescent="0.25">
      <c r="A270" s="19"/>
      <c r="B270" s="366"/>
      <c r="C270" s="366"/>
      <c r="D270" s="366"/>
      <c r="E270" s="366"/>
      <c r="F270" s="366"/>
      <c r="G270" s="19"/>
    </row>
    <row r="271" spans="1:7" x14ac:dyDescent="0.25">
      <c r="A271" s="19"/>
      <c r="B271" s="366"/>
      <c r="C271" s="366"/>
      <c r="D271" s="366"/>
      <c r="E271" s="366"/>
      <c r="F271" s="366"/>
      <c r="G271" s="19"/>
    </row>
    <row r="272" spans="1:7" x14ac:dyDescent="0.25">
      <c r="A272" s="19"/>
      <c r="B272" s="366"/>
      <c r="C272" s="366"/>
      <c r="D272" s="366"/>
      <c r="E272" s="366"/>
      <c r="F272" s="366"/>
      <c r="G272" s="19"/>
    </row>
    <row r="273" spans="1:7" x14ac:dyDescent="0.25">
      <c r="A273" s="19"/>
      <c r="B273" s="366"/>
      <c r="C273" s="366"/>
      <c r="D273" s="366"/>
      <c r="E273" s="366"/>
      <c r="F273" s="366"/>
      <c r="G273" s="19"/>
    </row>
    <row r="274" spans="1:7" x14ac:dyDescent="0.25">
      <c r="A274" s="19"/>
      <c r="B274" s="366"/>
      <c r="C274" s="366"/>
      <c r="D274" s="366"/>
      <c r="E274" s="366"/>
      <c r="F274" s="366"/>
      <c r="G274" s="19"/>
    </row>
    <row r="275" spans="1:7" x14ac:dyDescent="0.25">
      <c r="A275" s="19"/>
      <c r="B275" s="366"/>
      <c r="C275" s="366"/>
      <c r="D275" s="366"/>
      <c r="E275" s="366"/>
      <c r="F275" s="366"/>
      <c r="G275" s="19"/>
    </row>
    <row r="276" spans="1:7" x14ac:dyDescent="0.25">
      <c r="A276" s="19"/>
      <c r="B276" s="366"/>
      <c r="C276" s="366"/>
      <c r="D276" s="366"/>
      <c r="E276" s="366"/>
      <c r="F276" s="366"/>
      <c r="G276" s="19"/>
    </row>
    <row r="277" spans="1:7" x14ac:dyDescent="0.25">
      <c r="A277" s="19"/>
      <c r="B277" s="366"/>
      <c r="C277" s="366"/>
      <c r="D277" s="366"/>
      <c r="E277" s="366"/>
      <c r="F277" s="366"/>
      <c r="G277" s="19"/>
    </row>
    <row r="278" spans="1:7" x14ac:dyDescent="0.25">
      <c r="A278" s="19"/>
      <c r="B278" s="366"/>
      <c r="C278" s="366"/>
      <c r="D278" s="366"/>
      <c r="E278" s="366"/>
      <c r="F278" s="366"/>
      <c r="G278" s="19"/>
    </row>
    <row r="279" spans="1:7" x14ac:dyDescent="0.25">
      <c r="A279" s="19"/>
      <c r="B279" s="366"/>
      <c r="C279" s="366"/>
      <c r="D279" s="366"/>
      <c r="E279" s="366"/>
      <c r="F279" s="366"/>
      <c r="G279" s="19"/>
    </row>
    <row r="280" spans="1:7" x14ac:dyDescent="0.25">
      <c r="A280" s="19"/>
      <c r="B280" s="366"/>
      <c r="C280" s="366"/>
      <c r="D280" s="366"/>
      <c r="E280" s="366"/>
      <c r="F280" s="366"/>
      <c r="G280" s="19"/>
    </row>
    <row r="281" spans="1:7" x14ac:dyDescent="0.25">
      <c r="A281" s="19"/>
      <c r="B281" s="366"/>
      <c r="C281" s="366"/>
      <c r="D281" s="366"/>
      <c r="E281" s="366"/>
      <c r="F281" s="366"/>
      <c r="G281" s="19"/>
    </row>
    <row r="282" spans="1:7" x14ac:dyDescent="0.25">
      <c r="A282" s="19"/>
      <c r="B282" s="366"/>
      <c r="C282" s="366"/>
      <c r="D282" s="366"/>
      <c r="E282" s="366"/>
      <c r="F282" s="366"/>
      <c r="G282" s="19"/>
    </row>
    <row r="283" spans="1:7" x14ac:dyDescent="0.25">
      <c r="A283" s="19"/>
      <c r="B283" s="366"/>
      <c r="C283" s="366"/>
      <c r="D283" s="366"/>
      <c r="E283" s="366"/>
      <c r="F283" s="366"/>
      <c r="G283" s="19"/>
    </row>
    <row r="284" spans="1:7" x14ac:dyDescent="0.25">
      <c r="A284" s="19"/>
      <c r="B284" s="366"/>
      <c r="C284" s="366"/>
      <c r="D284" s="366"/>
      <c r="E284" s="366"/>
      <c r="F284" s="366"/>
      <c r="G284" s="19"/>
    </row>
    <row r="285" spans="1:7" x14ac:dyDescent="0.25">
      <c r="A285" s="19"/>
      <c r="B285" s="366"/>
      <c r="C285" s="366"/>
      <c r="D285" s="366"/>
      <c r="E285" s="366"/>
      <c r="F285" s="366"/>
      <c r="G285" s="19"/>
    </row>
    <row r="286" spans="1:7" x14ac:dyDescent="0.25">
      <c r="A286" s="19"/>
      <c r="B286" s="366"/>
      <c r="C286" s="366"/>
      <c r="D286" s="366"/>
      <c r="E286" s="366"/>
      <c r="F286" s="366"/>
      <c r="G286" s="19"/>
    </row>
    <row r="287" spans="1:7" x14ac:dyDescent="0.25">
      <c r="A287" s="19"/>
      <c r="B287" s="366"/>
      <c r="C287" s="366"/>
      <c r="D287" s="366"/>
      <c r="E287" s="366"/>
      <c r="F287" s="366"/>
      <c r="G287" s="19"/>
    </row>
    <row r="288" spans="1:7" x14ac:dyDescent="0.25">
      <c r="A288" s="19"/>
      <c r="B288" s="366"/>
      <c r="C288" s="366"/>
      <c r="D288" s="366"/>
      <c r="E288" s="366"/>
      <c r="F288" s="366"/>
      <c r="G288" s="19"/>
    </row>
    <row r="289" spans="1:7" x14ac:dyDescent="0.25">
      <c r="A289" s="19"/>
      <c r="B289" s="366"/>
      <c r="C289" s="366"/>
      <c r="D289" s="366"/>
      <c r="E289" s="366"/>
      <c r="F289" s="366"/>
      <c r="G289" s="19"/>
    </row>
    <row r="290" spans="1:7" x14ac:dyDescent="0.25">
      <c r="A290" s="19"/>
      <c r="B290" s="366"/>
      <c r="C290" s="366"/>
      <c r="D290" s="366"/>
      <c r="E290" s="366"/>
      <c r="F290" s="366"/>
      <c r="G290" s="19"/>
    </row>
    <row r="291" spans="1:7" x14ac:dyDescent="0.25">
      <c r="A291" s="19"/>
      <c r="B291" s="366"/>
      <c r="C291" s="366"/>
      <c r="D291" s="366"/>
      <c r="E291" s="366"/>
      <c r="F291" s="366"/>
      <c r="G291" s="19"/>
    </row>
    <row r="292" spans="1:7" x14ac:dyDescent="0.25">
      <c r="A292" s="19"/>
      <c r="B292" s="366"/>
      <c r="C292" s="366"/>
      <c r="D292" s="366"/>
      <c r="E292" s="366"/>
      <c r="F292" s="366"/>
      <c r="G292" s="19"/>
    </row>
    <row r="293" spans="1:7" x14ac:dyDescent="0.25">
      <c r="A293" s="19"/>
      <c r="B293" s="366"/>
      <c r="C293" s="366"/>
      <c r="D293" s="366"/>
      <c r="E293" s="366"/>
      <c r="F293" s="366"/>
      <c r="G293" s="19"/>
    </row>
    <row r="294" spans="1:7" x14ac:dyDescent="0.25">
      <c r="A294" s="19"/>
      <c r="B294" s="366"/>
      <c r="C294" s="366"/>
      <c r="D294" s="366"/>
      <c r="E294" s="366"/>
      <c r="F294" s="366"/>
      <c r="G294" s="19"/>
    </row>
    <row r="295" spans="1:7" x14ac:dyDescent="0.25">
      <c r="A295" s="19"/>
      <c r="B295" s="366"/>
      <c r="C295" s="366"/>
      <c r="D295" s="366"/>
      <c r="E295" s="366"/>
      <c r="F295" s="366"/>
      <c r="G295" s="19"/>
    </row>
    <row r="296" spans="1:7" x14ac:dyDescent="0.25">
      <c r="A296" s="19"/>
      <c r="B296" s="366"/>
      <c r="C296" s="366"/>
      <c r="D296" s="366"/>
      <c r="E296" s="366"/>
      <c r="F296" s="366"/>
      <c r="G296" s="19"/>
    </row>
    <row r="297" spans="1:7" x14ac:dyDescent="0.25">
      <c r="A297" s="19"/>
      <c r="B297" s="366"/>
      <c r="C297" s="366"/>
      <c r="D297" s="366"/>
      <c r="E297" s="366"/>
      <c r="F297" s="366"/>
      <c r="G297" s="19"/>
    </row>
    <row r="298" spans="1:7" x14ac:dyDescent="0.25">
      <c r="A298" s="19"/>
      <c r="B298" s="366"/>
      <c r="C298" s="366"/>
      <c r="D298" s="366"/>
      <c r="E298" s="366"/>
      <c r="F298" s="366"/>
      <c r="G298" s="19"/>
    </row>
    <row r="299" spans="1:7" x14ac:dyDescent="0.25">
      <c r="A299" s="19"/>
      <c r="B299" s="366"/>
      <c r="C299" s="366"/>
      <c r="D299" s="366"/>
      <c r="E299" s="366"/>
      <c r="F299" s="366"/>
      <c r="G299" s="19"/>
    </row>
    <row r="300" spans="1:7" x14ac:dyDescent="0.25">
      <c r="A300" s="19"/>
      <c r="B300" s="366"/>
      <c r="C300" s="366"/>
      <c r="D300" s="366"/>
      <c r="E300" s="366"/>
      <c r="F300" s="366"/>
      <c r="G300" s="19"/>
    </row>
    <row r="301" spans="1:7" x14ac:dyDescent="0.25">
      <c r="A301" s="19"/>
      <c r="B301" s="366"/>
      <c r="C301" s="366"/>
      <c r="D301" s="366"/>
      <c r="E301" s="366"/>
      <c r="F301" s="366"/>
      <c r="G301" s="19"/>
    </row>
    <row r="302" spans="1:7" x14ac:dyDescent="0.25">
      <c r="A302" s="19"/>
      <c r="B302" s="366"/>
      <c r="C302" s="366"/>
      <c r="D302" s="366"/>
      <c r="E302" s="366"/>
      <c r="F302" s="366"/>
      <c r="G302" s="19"/>
    </row>
    <row r="303" spans="1:7" x14ac:dyDescent="0.25">
      <c r="A303" s="19"/>
      <c r="B303" s="366"/>
      <c r="C303" s="366"/>
      <c r="D303" s="366"/>
      <c r="E303" s="366"/>
      <c r="F303" s="366"/>
      <c r="G303" s="19"/>
    </row>
    <row r="304" spans="1:7" x14ac:dyDescent="0.25">
      <c r="A304" s="19"/>
      <c r="B304" s="366"/>
      <c r="C304" s="366"/>
      <c r="D304" s="366"/>
      <c r="E304" s="366"/>
      <c r="F304" s="366"/>
      <c r="G304" s="19"/>
    </row>
    <row r="305" spans="1:7" x14ac:dyDescent="0.25">
      <c r="A305" s="19"/>
      <c r="B305" s="366"/>
      <c r="C305" s="366"/>
      <c r="D305" s="366"/>
      <c r="E305" s="366"/>
      <c r="F305" s="366"/>
      <c r="G305" s="19"/>
    </row>
    <row r="306" spans="1:7" x14ac:dyDescent="0.25">
      <c r="A306" s="19"/>
      <c r="B306" s="366"/>
      <c r="C306" s="366"/>
      <c r="D306" s="366"/>
      <c r="E306" s="366"/>
      <c r="F306" s="366"/>
      <c r="G306" s="19"/>
    </row>
    <row r="307" spans="1:7" x14ac:dyDescent="0.25">
      <c r="A307" s="19"/>
      <c r="B307" s="366"/>
      <c r="C307" s="366"/>
      <c r="D307" s="366"/>
      <c r="E307" s="366"/>
      <c r="F307" s="366"/>
      <c r="G307" s="19"/>
    </row>
    <row r="308" spans="1:7" x14ac:dyDescent="0.25">
      <c r="A308" s="19"/>
      <c r="B308" s="366"/>
      <c r="C308" s="366"/>
      <c r="D308" s="366"/>
      <c r="E308" s="366"/>
      <c r="F308" s="366"/>
      <c r="G308" s="19"/>
    </row>
    <row r="309" spans="1:7" x14ac:dyDescent="0.25">
      <c r="A309" s="19"/>
      <c r="B309" s="366"/>
      <c r="C309" s="366"/>
      <c r="D309" s="366"/>
      <c r="E309" s="366"/>
      <c r="F309" s="366"/>
      <c r="G309" s="19"/>
    </row>
    <row r="310" spans="1:7" ht="15.75" x14ac:dyDescent="0.25">
      <c r="A310" s="19"/>
      <c r="B310" s="106"/>
      <c r="C310" s="19"/>
      <c r="D310" s="19"/>
      <c r="E310" s="19"/>
      <c r="F310" s="19"/>
      <c r="G310" s="19"/>
    </row>
    <row r="311" spans="1:7" x14ac:dyDescent="0.25">
      <c r="A311" s="19"/>
      <c r="B311" s="98"/>
      <c r="C311" s="19"/>
      <c r="D311" s="19"/>
      <c r="E311" s="19"/>
      <c r="F311" s="19"/>
      <c r="G311" s="19"/>
    </row>
    <row r="312" spans="1:7" x14ac:dyDescent="0.25">
      <c r="A312" s="19"/>
      <c r="B312" s="98"/>
      <c r="C312" s="19"/>
      <c r="D312" s="19"/>
      <c r="E312" s="19"/>
      <c r="F312" s="19"/>
      <c r="G312" s="19"/>
    </row>
    <row r="313" spans="1:7" x14ac:dyDescent="0.25">
      <c r="A313" s="19"/>
      <c r="B313" s="98"/>
      <c r="C313" s="19"/>
      <c r="D313" s="19"/>
      <c r="E313" s="19"/>
      <c r="F313" s="19"/>
      <c r="G313" s="19"/>
    </row>
    <row r="314" spans="1:7" x14ac:dyDescent="0.25">
      <c r="A314" s="19"/>
      <c r="B314" s="98"/>
      <c r="C314" s="19"/>
      <c r="D314" s="19"/>
      <c r="E314" s="19"/>
      <c r="F314" s="19"/>
      <c r="G314" s="19"/>
    </row>
    <row r="315" spans="1:7" x14ac:dyDescent="0.25">
      <c r="A315" s="19"/>
      <c r="B315" s="98"/>
      <c r="C315" s="19"/>
      <c r="D315" s="19"/>
      <c r="E315" s="19"/>
      <c r="F315" s="19"/>
      <c r="G315" s="19"/>
    </row>
    <row r="316" spans="1:7" x14ac:dyDescent="0.25">
      <c r="A316" s="19"/>
      <c r="B316" s="98"/>
      <c r="C316" s="19"/>
      <c r="D316" s="19"/>
      <c r="E316" s="19"/>
      <c r="F316" s="19"/>
      <c r="G316" s="19"/>
    </row>
    <row r="317" spans="1:7" x14ac:dyDescent="0.25">
      <c r="A317" s="19"/>
      <c r="B317" s="98"/>
      <c r="C317" s="19"/>
      <c r="D317" s="19"/>
      <c r="E317" s="19"/>
      <c r="F317" s="19"/>
      <c r="G317" s="19"/>
    </row>
    <row r="318" spans="1:7" x14ac:dyDescent="0.25">
      <c r="A318" s="19"/>
      <c r="B318" s="98"/>
      <c r="C318" s="19"/>
      <c r="D318" s="19"/>
      <c r="E318" s="19"/>
      <c r="F318" s="19"/>
      <c r="G318" s="19"/>
    </row>
    <row r="319" spans="1:7" x14ac:dyDescent="0.25">
      <c r="A319" s="19"/>
      <c r="B319" s="98"/>
      <c r="C319" s="19"/>
      <c r="D319" s="19"/>
      <c r="E319" s="19"/>
      <c r="F319" s="19"/>
      <c r="G319" s="19"/>
    </row>
    <row r="320" spans="1:7" x14ac:dyDescent="0.25">
      <c r="A320" s="19"/>
      <c r="B320" s="98"/>
      <c r="C320" s="19"/>
      <c r="D320" s="19"/>
      <c r="E320" s="19"/>
      <c r="F320" s="19"/>
      <c r="G320" s="19"/>
    </row>
    <row r="321" spans="1:7" x14ac:dyDescent="0.25">
      <c r="A321" s="19"/>
      <c r="B321" s="98"/>
      <c r="C321" s="19"/>
      <c r="D321" s="19"/>
      <c r="E321" s="19"/>
      <c r="F321" s="19"/>
      <c r="G321" s="19"/>
    </row>
    <row r="322" spans="1:7" x14ac:dyDescent="0.25">
      <c r="A322" s="19"/>
      <c r="B322" s="98"/>
      <c r="C322" s="19"/>
      <c r="D322" s="19"/>
      <c r="E322" s="19"/>
      <c r="F322" s="19"/>
      <c r="G322" s="19"/>
    </row>
    <row r="323" spans="1:7" x14ac:dyDescent="0.25">
      <c r="A323" s="19"/>
      <c r="B323" s="98"/>
      <c r="C323" s="19"/>
      <c r="D323" s="19"/>
      <c r="E323" s="19"/>
      <c r="F323" s="19"/>
      <c r="G323" s="19"/>
    </row>
    <row r="324" spans="1:7" x14ac:dyDescent="0.25">
      <c r="A324" s="19"/>
      <c r="B324" s="98"/>
      <c r="C324" s="19"/>
      <c r="D324" s="19"/>
      <c r="E324" s="19"/>
      <c r="F324" s="19"/>
      <c r="G324" s="19"/>
    </row>
    <row r="325" spans="1:7" x14ac:dyDescent="0.25">
      <c r="A325" s="19"/>
      <c r="B325" s="98"/>
      <c r="C325" s="19"/>
      <c r="D325" s="19"/>
      <c r="E325" s="19"/>
      <c r="F325" s="19"/>
      <c r="G325" s="19"/>
    </row>
    <row r="326" spans="1:7" x14ac:dyDescent="0.25">
      <c r="A326" s="19"/>
      <c r="B326" s="98"/>
      <c r="C326" s="19"/>
      <c r="D326" s="19"/>
      <c r="E326" s="19"/>
      <c r="F326" s="19"/>
      <c r="G326" s="19"/>
    </row>
    <row r="327" spans="1:7" x14ac:dyDescent="0.25">
      <c r="A327" s="19"/>
      <c r="B327" s="98"/>
      <c r="C327" s="19"/>
      <c r="D327" s="19"/>
      <c r="E327" s="19"/>
      <c r="F327" s="19"/>
      <c r="G327" s="19"/>
    </row>
    <row r="328" spans="1:7" x14ac:dyDescent="0.25">
      <c r="A328" s="19"/>
      <c r="B328" s="98"/>
      <c r="C328" s="19"/>
      <c r="D328" s="19"/>
      <c r="E328" s="19"/>
      <c r="F328" s="19"/>
      <c r="G328" s="19"/>
    </row>
    <row r="329" spans="1:7" x14ac:dyDescent="0.25">
      <c r="A329" s="19"/>
      <c r="B329" s="98"/>
      <c r="C329" s="19"/>
      <c r="D329" s="19"/>
      <c r="E329" s="19"/>
      <c r="F329" s="19"/>
      <c r="G329" s="19"/>
    </row>
    <row r="330" spans="1:7" x14ac:dyDescent="0.25">
      <c r="A330" s="19"/>
      <c r="B330" s="98"/>
      <c r="C330" s="19"/>
      <c r="D330" s="19"/>
      <c r="E330" s="19"/>
      <c r="F330" s="19"/>
      <c r="G330" s="19"/>
    </row>
    <row r="331" spans="1:7" x14ac:dyDescent="0.25">
      <c r="A331" s="19"/>
      <c r="B331" s="98"/>
      <c r="C331" s="19"/>
      <c r="D331" s="19"/>
      <c r="E331" s="19"/>
      <c r="F331" s="19"/>
      <c r="G331" s="19"/>
    </row>
  </sheetData>
  <mergeCells count="132">
    <mergeCell ref="G215:G216"/>
    <mergeCell ref="B251:J251"/>
    <mergeCell ref="B250:J250"/>
    <mergeCell ref="B249:J249"/>
    <mergeCell ref="B205:E205"/>
    <mergeCell ref="B220:E220"/>
    <mergeCell ref="B230:E230"/>
    <mergeCell ref="G109:G110"/>
    <mergeCell ref="C140:C141"/>
    <mergeCell ref="D140:D141"/>
    <mergeCell ref="B190:E190"/>
    <mergeCell ref="G125:G126"/>
    <mergeCell ref="G139:G140"/>
    <mergeCell ref="G160:G161"/>
    <mergeCell ref="G181:G182"/>
    <mergeCell ref="F181:F182"/>
    <mergeCell ref="B171:E171"/>
    <mergeCell ref="B150:E150"/>
    <mergeCell ref="F160:F161"/>
    <mergeCell ref="E140:E141"/>
    <mergeCell ref="F139:F140"/>
    <mergeCell ref="B115:E115"/>
    <mergeCell ref="F109:F110"/>
    <mergeCell ref="A1:F1"/>
    <mergeCell ref="F201:F202"/>
    <mergeCell ref="G201:G202"/>
    <mergeCell ref="G44:G45"/>
    <mergeCell ref="F65:F66"/>
    <mergeCell ref="G65:G66"/>
    <mergeCell ref="F79:F80"/>
    <mergeCell ref="G79:G80"/>
    <mergeCell ref="F94:F95"/>
    <mergeCell ref="G94:G95"/>
    <mergeCell ref="D22:E22"/>
    <mergeCell ref="E88:E90"/>
    <mergeCell ref="B56:E56"/>
    <mergeCell ref="B70:E70"/>
    <mergeCell ref="B84:E84"/>
    <mergeCell ref="B99:E99"/>
    <mergeCell ref="B2:G2"/>
    <mergeCell ref="B35:E35"/>
    <mergeCell ref="F26:F27"/>
    <mergeCell ref="F44:F45"/>
    <mergeCell ref="G26:G27"/>
    <mergeCell ref="D4:E4"/>
    <mergeCell ref="E74:E76"/>
    <mergeCell ref="D23:E23"/>
    <mergeCell ref="E103:E105"/>
    <mergeCell ref="B129:E129"/>
    <mergeCell ref="F125:F126"/>
    <mergeCell ref="B263:B264"/>
    <mergeCell ref="D263:D264"/>
    <mergeCell ref="E263:E264"/>
    <mergeCell ref="F263:F264"/>
    <mergeCell ref="B265:B267"/>
    <mergeCell ref="C265:C267"/>
    <mergeCell ref="D265:D267"/>
    <mergeCell ref="E265:E267"/>
    <mergeCell ref="F265:F267"/>
    <mergeCell ref="C246:E246"/>
    <mergeCell ref="B253:B254"/>
    <mergeCell ref="F215:F216"/>
    <mergeCell ref="B268:B270"/>
    <mergeCell ref="C268:C270"/>
    <mergeCell ref="D268:D270"/>
    <mergeCell ref="E268:E270"/>
    <mergeCell ref="F268:F270"/>
    <mergeCell ref="B271:B273"/>
    <mergeCell ref="C271:C273"/>
    <mergeCell ref="D271:D273"/>
    <mergeCell ref="E271:E273"/>
    <mergeCell ref="F271:F273"/>
    <mergeCell ref="B274:B276"/>
    <mergeCell ref="C274:C276"/>
    <mergeCell ref="D274:D276"/>
    <mergeCell ref="E274:E276"/>
    <mergeCell ref="F274:F276"/>
    <mergeCell ref="B277:B279"/>
    <mergeCell ref="C277:C279"/>
    <mergeCell ref="D277:D279"/>
    <mergeCell ref="E277:E279"/>
    <mergeCell ref="F277:F279"/>
    <mergeCell ref="B280:B282"/>
    <mergeCell ref="C280:C282"/>
    <mergeCell ref="D280:D282"/>
    <mergeCell ref="E280:E282"/>
    <mergeCell ref="F280:F282"/>
    <mergeCell ref="B283:B285"/>
    <mergeCell ref="C283:C285"/>
    <mergeCell ref="D283:D285"/>
    <mergeCell ref="E283:E285"/>
    <mergeCell ref="F283:F285"/>
    <mergeCell ref="D292:D294"/>
    <mergeCell ref="E292:E294"/>
    <mergeCell ref="F292:F294"/>
    <mergeCell ref="B295:B297"/>
    <mergeCell ref="C295:C297"/>
    <mergeCell ref="D295:D297"/>
    <mergeCell ref="E295:E297"/>
    <mergeCell ref="F295:F297"/>
    <mergeCell ref="B286:B288"/>
    <mergeCell ref="C286:C288"/>
    <mergeCell ref="D286:D288"/>
    <mergeCell ref="E286:E288"/>
    <mergeCell ref="F286:F288"/>
    <mergeCell ref="B289:B291"/>
    <mergeCell ref="C289:C291"/>
    <mergeCell ref="D289:D291"/>
    <mergeCell ref="E289:E291"/>
    <mergeCell ref="F289:F291"/>
    <mergeCell ref="B292:B294"/>
    <mergeCell ref="C292:C294"/>
    <mergeCell ref="B304:B306"/>
    <mergeCell ref="C304:C306"/>
    <mergeCell ref="D304:D306"/>
    <mergeCell ref="E304:E306"/>
    <mergeCell ref="F304:F306"/>
    <mergeCell ref="B307:B309"/>
    <mergeCell ref="C307:C309"/>
    <mergeCell ref="D307:D309"/>
    <mergeCell ref="E307:E309"/>
    <mergeCell ref="F307:F309"/>
    <mergeCell ref="B298:B300"/>
    <mergeCell ref="C298:C300"/>
    <mergeCell ref="D298:D300"/>
    <mergeCell ref="E298:E300"/>
    <mergeCell ref="F298:F300"/>
    <mergeCell ref="B301:B303"/>
    <mergeCell ref="C301:C303"/>
    <mergeCell ref="D301:D303"/>
    <mergeCell ref="E301:E303"/>
    <mergeCell ref="F301:F303"/>
  </mergeCells>
  <phoneticPr fontId="4" type="noConversion"/>
  <dataValidations count="4">
    <dataValidation type="list" allowBlank="1" showInputMessage="1" showErrorMessage="1" promptTitle="Επιλέξτε από τη λίστα" prompt="Εισάγετε βαθμολογία 0,3,6" sqref="F28:F34 F46 F51:F52 F54 F81 F96 F167:F168 F170 F183 F217 F219">
      <formula1>"0,3,6"</formula1>
    </dataValidation>
    <dataValidation type="list" allowBlank="1" showInputMessage="1" showErrorMessage="1" promptTitle="Επιλέξτε από τη λίστα" prompt="Εισάγετε βαθμολογία 0,3,9" sqref="F48:F50 F53 F55 F67:F69 F82:F83 F97 F113:F114 F187:F189 F203:F204 F218 F162:F164 F169 F142 F144 F146:F148">
      <formula1>"0,3,9"</formula1>
    </dataValidation>
    <dataValidation type="list" allowBlank="1" showInputMessage="1" showErrorMessage="1" promptTitle="Επιλέξτε από τη λίστα" prompt="Εισάγετε βαθμολογία 0,3,12" sqref="F98 F111:F112 F128 F149 F165:F166 F145 F184:F186 F143">
      <formula1>"0,3,12"</formula1>
    </dataValidation>
    <dataValidation type="list" allowBlank="1" showInputMessage="1" showErrorMessage="1" promptTitle="επιλέξτε απο τη λίστα" prompt="επιλεξτε από τη λίστα 0,3,12" sqref="F127">
      <formula1>"0,3,12"</formula1>
    </dataValidation>
  </dataValidations>
  <pageMargins left="0.70866141732283472" right="0.70866141732283472" top="0.51" bottom="0.55000000000000004" header="0.31496062992125984" footer="0.31496062992125984"/>
  <pageSetup paperSize="9" scale="50"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8"/>
  <sheetViews>
    <sheetView zoomScale="75" workbookViewId="0">
      <selection activeCell="B28" sqref="B28"/>
    </sheetView>
  </sheetViews>
  <sheetFormatPr defaultRowHeight="15" x14ac:dyDescent="0.25"/>
  <cols>
    <col min="2" max="2" width="51.7109375" customWidth="1"/>
    <col min="3" max="3" width="30.140625" customWidth="1"/>
    <col min="4" max="4" width="74.140625" style="1" customWidth="1"/>
  </cols>
  <sheetData>
    <row r="1" spans="1:4" ht="18" x14ac:dyDescent="0.25">
      <c r="A1" s="434" t="s">
        <v>376</v>
      </c>
      <c r="B1" s="434"/>
      <c r="C1" s="434"/>
      <c r="D1" s="434"/>
    </row>
    <row r="2" spans="1:4" x14ac:dyDescent="0.25">
      <c r="A2" s="13"/>
      <c r="B2" s="13"/>
      <c r="C2" s="13"/>
      <c r="D2" s="303"/>
    </row>
    <row r="3" spans="1:4" ht="18" x14ac:dyDescent="0.25">
      <c r="A3" s="304"/>
      <c r="B3" s="305" t="s">
        <v>278</v>
      </c>
      <c r="C3" s="305" t="s">
        <v>276</v>
      </c>
      <c r="D3" s="306" t="s">
        <v>277</v>
      </c>
    </row>
    <row r="4" spans="1:4" x14ac:dyDescent="0.25">
      <c r="A4" s="13"/>
      <c r="B4" s="13"/>
      <c r="C4" s="13"/>
      <c r="D4" s="303"/>
    </row>
    <row r="5" spans="1:4" ht="71.45" customHeight="1" x14ac:dyDescent="0.25">
      <c r="A5" s="307" t="s">
        <v>352</v>
      </c>
      <c r="B5" s="307" t="s">
        <v>368</v>
      </c>
      <c r="C5" s="308" t="s">
        <v>269</v>
      </c>
      <c r="D5" s="309" t="s">
        <v>279</v>
      </c>
    </row>
    <row r="6" spans="1:4" ht="94.5" customHeight="1" x14ac:dyDescent="0.25">
      <c r="A6" s="310" t="s">
        <v>353</v>
      </c>
      <c r="B6" s="311" t="s">
        <v>369</v>
      </c>
      <c r="C6" s="312" t="s">
        <v>356</v>
      </c>
      <c r="D6" s="313" t="s">
        <v>262</v>
      </c>
    </row>
    <row r="7" spans="1:4" ht="99" customHeight="1" x14ac:dyDescent="0.25">
      <c r="A7" s="310" t="s">
        <v>355</v>
      </c>
      <c r="B7" s="313" t="s">
        <v>0</v>
      </c>
      <c r="C7" s="312" t="s">
        <v>270</v>
      </c>
      <c r="D7" s="313" t="s">
        <v>263</v>
      </c>
    </row>
    <row r="8" spans="1:4" ht="50.25" customHeight="1" x14ac:dyDescent="0.25">
      <c r="A8" s="310" t="s">
        <v>1</v>
      </c>
      <c r="B8" s="313" t="s">
        <v>370</v>
      </c>
      <c r="C8" s="312" t="s">
        <v>271</v>
      </c>
      <c r="D8" s="313" t="s">
        <v>264</v>
      </c>
    </row>
    <row r="9" spans="1:4" ht="111" customHeight="1" x14ac:dyDescent="0.25">
      <c r="A9" s="310" t="s">
        <v>3</v>
      </c>
      <c r="B9" s="313" t="s">
        <v>371</v>
      </c>
      <c r="C9" s="312" t="s">
        <v>272</v>
      </c>
      <c r="D9" s="313" t="s">
        <v>265</v>
      </c>
    </row>
    <row r="10" spans="1:4" ht="124.5" customHeight="1" x14ac:dyDescent="0.25">
      <c r="A10" s="310" t="s">
        <v>5</v>
      </c>
      <c r="B10" s="313" t="s">
        <v>372</v>
      </c>
      <c r="C10" s="312" t="s">
        <v>273</v>
      </c>
      <c r="D10" s="313" t="s">
        <v>266</v>
      </c>
    </row>
    <row r="11" spans="1:4" ht="60" customHeight="1" x14ac:dyDescent="0.25">
      <c r="A11" s="310" t="s">
        <v>7</v>
      </c>
      <c r="B11" s="313" t="s">
        <v>373</v>
      </c>
      <c r="C11" s="312" t="s">
        <v>274</v>
      </c>
      <c r="D11" s="313" t="s">
        <v>267</v>
      </c>
    </row>
    <row r="12" spans="1:4" ht="75" customHeight="1" x14ac:dyDescent="0.25">
      <c r="A12" s="310" t="s">
        <v>9</v>
      </c>
      <c r="B12" s="313" t="s">
        <v>374</v>
      </c>
      <c r="C12" s="312" t="s">
        <v>275</v>
      </c>
      <c r="D12" s="313" t="s">
        <v>268</v>
      </c>
    </row>
    <row r="13" spans="1:4" ht="28.15" customHeight="1" x14ac:dyDescent="0.3">
      <c r="A13" s="314" t="s">
        <v>18</v>
      </c>
      <c r="B13" s="314" t="s">
        <v>395</v>
      </c>
      <c r="C13" s="315"/>
      <c r="D13" s="316"/>
    </row>
    <row r="14" spans="1:4" ht="86.25" x14ac:dyDescent="0.25">
      <c r="A14" s="317" t="s">
        <v>20</v>
      </c>
      <c r="B14" s="318" t="s">
        <v>21</v>
      </c>
      <c r="C14" s="319" t="s">
        <v>192</v>
      </c>
      <c r="D14" s="320" t="s">
        <v>280</v>
      </c>
    </row>
    <row r="15" spans="1:4" ht="28.5" x14ac:dyDescent="0.25">
      <c r="A15" s="317" t="s">
        <v>22</v>
      </c>
      <c r="B15" s="318" t="s">
        <v>23</v>
      </c>
      <c r="C15" s="321"/>
      <c r="D15" s="322"/>
    </row>
    <row r="16" spans="1:4" ht="99.75" x14ac:dyDescent="0.25">
      <c r="A16" s="323"/>
      <c r="B16" s="324" t="s">
        <v>24</v>
      </c>
      <c r="C16" s="325" t="s">
        <v>281</v>
      </c>
      <c r="D16" s="320" t="s">
        <v>284</v>
      </c>
    </row>
    <row r="17" spans="1:4" ht="142.5" x14ac:dyDescent="0.25">
      <c r="A17" s="323"/>
      <c r="B17" s="324" t="s">
        <v>25</v>
      </c>
      <c r="C17" s="325" t="s">
        <v>282</v>
      </c>
      <c r="D17" s="320" t="s">
        <v>285</v>
      </c>
    </row>
    <row r="18" spans="1:4" ht="128.25" x14ac:dyDescent="0.25">
      <c r="A18" s="326"/>
      <c r="B18" s="324" t="s">
        <v>26</v>
      </c>
      <c r="C18" s="325" t="s">
        <v>283</v>
      </c>
      <c r="D18" s="320" t="s">
        <v>286</v>
      </c>
    </row>
    <row r="19" spans="1:4" ht="148.15" customHeight="1" x14ac:dyDescent="0.25">
      <c r="A19" s="327" t="s">
        <v>27</v>
      </c>
      <c r="B19" s="318" t="s">
        <v>193</v>
      </c>
      <c r="C19" s="325" t="s">
        <v>287</v>
      </c>
      <c r="D19" s="320" t="s">
        <v>288</v>
      </c>
    </row>
    <row r="20" spans="1:4" ht="90.6" customHeight="1" x14ac:dyDescent="0.25">
      <c r="A20" s="327" t="s">
        <v>28</v>
      </c>
      <c r="B20" s="318" t="s">
        <v>31</v>
      </c>
      <c r="C20" s="325" t="s">
        <v>289</v>
      </c>
      <c r="D20" s="320" t="s">
        <v>290</v>
      </c>
    </row>
    <row r="21" spans="1:4" ht="134.44999999999999" customHeight="1" x14ac:dyDescent="0.25">
      <c r="A21" s="327" t="s">
        <v>29</v>
      </c>
      <c r="B21" s="318" t="s">
        <v>194</v>
      </c>
      <c r="C21" s="325" t="s">
        <v>195</v>
      </c>
      <c r="D21" s="320" t="s">
        <v>291</v>
      </c>
    </row>
    <row r="22" spans="1:4" ht="147" customHeight="1" x14ac:dyDescent="0.25">
      <c r="A22" s="327" t="s">
        <v>30</v>
      </c>
      <c r="B22" s="318" t="s">
        <v>196</v>
      </c>
      <c r="C22" s="325" t="s">
        <v>197</v>
      </c>
      <c r="D22" s="318" t="s">
        <v>198</v>
      </c>
    </row>
    <row r="23" spans="1:4" ht="114" customHeight="1" x14ac:dyDescent="0.25">
      <c r="A23" s="327" t="s">
        <v>32</v>
      </c>
      <c r="B23" s="318" t="s">
        <v>33</v>
      </c>
      <c r="C23" s="325" t="s">
        <v>396</v>
      </c>
      <c r="D23" s="318" t="s">
        <v>292</v>
      </c>
    </row>
    <row r="24" spans="1:4" ht="31.15" customHeight="1" x14ac:dyDescent="0.25">
      <c r="A24" s="328" t="s">
        <v>37</v>
      </c>
      <c r="B24" s="329" t="s">
        <v>38</v>
      </c>
      <c r="C24" s="330"/>
      <c r="D24" s="331"/>
    </row>
    <row r="25" spans="1:4" ht="213.6" customHeight="1" x14ac:dyDescent="0.25">
      <c r="A25" s="332" t="s">
        <v>199</v>
      </c>
      <c r="B25" s="333" t="s">
        <v>200</v>
      </c>
      <c r="C25" s="334" t="s">
        <v>296</v>
      </c>
      <c r="D25" s="318" t="s">
        <v>293</v>
      </c>
    </row>
    <row r="26" spans="1:4" ht="142.15" customHeight="1" x14ac:dyDescent="0.25">
      <c r="A26" s="332" t="s">
        <v>40</v>
      </c>
      <c r="B26" s="333" t="s">
        <v>41</v>
      </c>
      <c r="C26" s="334" t="s">
        <v>297</v>
      </c>
      <c r="D26" s="318" t="s">
        <v>294</v>
      </c>
    </row>
    <row r="27" spans="1:4" ht="48" customHeight="1" x14ac:dyDescent="0.25">
      <c r="A27" s="360" t="s">
        <v>43</v>
      </c>
      <c r="B27" s="333" t="s">
        <v>44</v>
      </c>
      <c r="C27" s="334" t="s">
        <v>298</v>
      </c>
      <c r="D27" s="318" t="s">
        <v>295</v>
      </c>
    </row>
    <row r="28" spans="1:4" ht="27" customHeight="1" x14ac:dyDescent="0.25">
      <c r="A28" s="335" t="s">
        <v>46</v>
      </c>
      <c r="B28" s="336" t="s">
        <v>397</v>
      </c>
      <c r="C28" s="337"/>
      <c r="D28" s="338"/>
    </row>
    <row r="29" spans="1:4" ht="188.45" customHeight="1" x14ac:dyDescent="0.25">
      <c r="A29" s="327" t="s">
        <v>48</v>
      </c>
      <c r="B29" s="318" t="s">
        <v>49</v>
      </c>
      <c r="C29" s="325" t="s">
        <v>304</v>
      </c>
      <c r="D29" s="318" t="s">
        <v>201</v>
      </c>
    </row>
    <row r="30" spans="1:4" ht="132" customHeight="1" x14ac:dyDescent="0.25">
      <c r="A30" s="339" t="s">
        <v>50</v>
      </c>
      <c r="B30" s="318" t="s">
        <v>51</v>
      </c>
      <c r="C30" s="325" t="s">
        <v>305</v>
      </c>
      <c r="D30" s="318" t="s">
        <v>303</v>
      </c>
    </row>
    <row r="31" spans="1:4" ht="68.45" customHeight="1" x14ac:dyDescent="0.25">
      <c r="A31" s="327" t="s">
        <v>52</v>
      </c>
      <c r="B31" s="340" t="s">
        <v>398</v>
      </c>
      <c r="C31" s="325" t="s">
        <v>304</v>
      </c>
      <c r="D31" s="318" t="s">
        <v>202</v>
      </c>
    </row>
    <row r="32" spans="1:4" ht="28.9" customHeight="1" x14ac:dyDescent="0.25">
      <c r="A32" s="335" t="s">
        <v>55</v>
      </c>
      <c r="B32" s="328" t="s">
        <v>56</v>
      </c>
      <c r="C32" s="341"/>
      <c r="D32" s="342"/>
    </row>
    <row r="33" spans="1:5" ht="72" customHeight="1" x14ac:dyDescent="0.25">
      <c r="A33" s="327" t="s">
        <v>57</v>
      </c>
      <c r="B33" s="313" t="s">
        <v>216</v>
      </c>
      <c r="C33" s="325" t="s">
        <v>306</v>
      </c>
      <c r="D33" s="318" t="s">
        <v>309</v>
      </c>
    </row>
    <row r="34" spans="1:5" ht="61.5" customHeight="1" x14ac:dyDescent="0.25">
      <c r="A34" s="339" t="s">
        <v>58</v>
      </c>
      <c r="B34" s="318" t="s">
        <v>59</v>
      </c>
      <c r="C34" s="325" t="s">
        <v>307</v>
      </c>
      <c r="D34" s="359" t="s">
        <v>207</v>
      </c>
    </row>
    <row r="35" spans="1:5" ht="133.15" customHeight="1" x14ac:dyDescent="0.25">
      <c r="A35" s="343" t="s">
        <v>60</v>
      </c>
      <c r="B35" s="344" t="s">
        <v>203</v>
      </c>
      <c r="C35" s="325" t="s">
        <v>308</v>
      </c>
      <c r="D35" s="318" t="s">
        <v>204</v>
      </c>
    </row>
    <row r="36" spans="1:5" ht="30.6" customHeight="1" x14ac:dyDescent="0.25">
      <c r="A36" s="345" t="s">
        <v>63</v>
      </c>
      <c r="B36" s="307" t="s">
        <v>64</v>
      </c>
      <c r="C36" s="346"/>
      <c r="D36" s="347"/>
    </row>
    <row r="37" spans="1:5" ht="128.44999999999999" customHeight="1" x14ac:dyDescent="0.25">
      <c r="A37" s="348" t="s">
        <v>65</v>
      </c>
      <c r="B37" s="355" t="s">
        <v>66</v>
      </c>
      <c r="C37" s="325" t="s">
        <v>310</v>
      </c>
      <c r="D37" s="318" t="s">
        <v>311</v>
      </c>
    </row>
    <row r="38" spans="1:5" ht="129.6" customHeight="1" x14ac:dyDescent="0.25">
      <c r="A38" s="348" t="s">
        <v>67</v>
      </c>
      <c r="B38" s="358" t="s">
        <v>402</v>
      </c>
      <c r="C38" s="325" t="s">
        <v>312</v>
      </c>
      <c r="D38" s="318" t="s">
        <v>313</v>
      </c>
    </row>
    <row r="39" spans="1:5" ht="129.6" customHeight="1" x14ac:dyDescent="0.25">
      <c r="A39" s="349" t="s">
        <v>69</v>
      </c>
      <c r="B39" s="318" t="s">
        <v>70</v>
      </c>
      <c r="C39" s="325" t="s">
        <v>314</v>
      </c>
      <c r="D39" s="318" t="s">
        <v>315</v>
      </c>
    </row>
    <row r="40" spans="1:5" ht="99.75" x14ac:dyDescent="0.25">
      <c r="A40" s="38" t="s">
        <v>71</v>
      </c>
      <c r="B40" s="318" t="s">
        <v>72</v>
      </c>
      <c r="C40" s="325" t="s">
        <v>316</v>
      </c>
      <c r="D40" s="318" t="s">
        <v>317</v>
      </c>
    </row>
    <row r="41" spans="1:5" ht="24.6" customHeight="1" x14ac:dyDescent="0.25">
      <c r="A41" s="335" t="s">
        <v>75</v>
      </c>
      <c r="B41" s="307" t="s">
        <v>76</v>
      </c>
      <c r="C41" s="350"/>
      <c r="D41" s="351"/>
    </row>
    <row r="42" spans="1:5" ht="85.15" customHeight="1" x14ac:dyDescent="0.25">
      <c r="A42" s="352" t="s">
        <v>77</v>
      </c>
      <c r="B42" s="313" t="s">
        <v>190</v>
      </c>
      <c r="C42" s="312" t="s">
        <v>318</v>
      </c>
      <c r="D42" s="353" t="s">
        <v>191</v>
      </c>
    </row>
    <row r="43" spans="1:5" s="41" customFormat="1" ht="33.6" customHeight="1" x14ac:dyDescent="0.25">
      <c r="A43" s="354" t="s">
        <v>78</v>
      </c>
      <c r="B43" s="355" t="s">
        <v>261</v>
      </c>
      <c r="C43" s="312" t="s">
        <v>319</v>
      </c>
      <c r="D43" s="312" t="s">
        <v>320</v>
      </c>
    </row>
    <row r="44" spans="1:5" ht="25.5" customHeight="1" x14ac:dyDescent="0.25">
      <c r="A44" s="433" t="s">
        <v>80</v>
      </c>
      <c r="B44" s="307" t="s">
        <v>84</v>
      </c>
      <c r="C44" s="432"/>
      <c r="D44" s="432"/>
    </row>
    <row r="45" spans="1:5" ht="15.75" x14ac:dyDescent="0.25">
      <c r="A45" s="433"/>
      <c r="B45" s="307" t="s">
        <v>85</v>
      </c>
      <c r="C45" s="432"/>
      <c r="D45" s="432"/>
    </row>
    <row r="46" spans="1:5" ht="45" customHeight="1" x14ac:dyDescent="0.25">
      <c r="A46" s="313" t="s">
        <v>81</v>
      </c>
      <c r="B46" s="313" t="s">
        <v>90</v>
      </c>
      <c r="C46" s="313" t="s">
        <v>357</v>
      </c>
      <c r="D46" s="313" t="s">
        <v>323</v>
      </c>
      <c r="E46" s="16"/>
    </row>
    <row r="47" spans="1:5" ht="48.6" customHeight="1" x14ac:dyDescent="0.25">
      <c r="A47" s="355" t="s">
        <v>82</v>
      </c>
      <c r="B47" s="355" t="s">
        <v>88</v>
      </c>
      <c r="C47" s="313" t="s">
        <v>357</v>
      </c>
      <c r="D47" s="313" t="s">
        <v>324</v>
      </c>
      <c r="E47" s="16"/>
    </row>
    <row r="48" spans="1:5" ht="43.15" customHeight="1" x14ac:dyDescent="0.25">
      <c r="A48" s="313" t="s">
        <v>165</v>
      </c>
      <c r="B48" s="313" t="s">
        <v>93</v>
      </c>
      <c r="C48" s="313" t="s">
        <v>325</v>
      </c>
      <c r="D48" s="313" t="s">
        <v>331</v>
      </c>
      <c r="E48" s="16"/>
    </row>
    <row r="49" spans="1:5" ht="51.6" customHeight="1" x14ac:dyDescent="0.25">
      <c r="A49" s="355" t="s">
        <v>166</v>
      </c>
      <c r="B49" s="355" t="s">
        <v>162</v>
      </c>
      <c r="C49" s="313" t="s">
        <v>326</v>
      </c>
      <c r="D49" s="313" t="s">
        <v>327</v>
      </c>
      <c r="E49" s="16"/>
    </row>
    <row r="50" spans="1:5" ht="52.15" customHeight="1" x14ac:dyDescent="0.25">
      <c r="A50" s="313" t="s">
        <v>167</v>
      </c>
      <c r="B50" s="313" t="s">
        <v>177</v>
      </c>
      <c r="C50" s="313" t="s">
        <v>328</v>
      </c>
      <c r="D50" s="313" t="s">
        <v>180</v>
      </c>
      <c r="E50" s="16"/>
    </row>
    <row r="51" spans="1:5" ht="47.25" customHeight="1" x14ac:dyDescent="0.25">
      <c r="A51" s="313" t="s">
        <v>168</v>
      </c>
      <c r="B51" s="313" t="s">
        <v>97</v>
      </c>
      <c r="C51" s="313" t="s">
        <v>329</v>
      </c>
      <c r="D51" s="313" t="s">
        <v>330</v>
      </c>
      <c r="E51" s="16"/>
    </row>
    <row r="52" spans="1:5" ht="61.9" customHeight="1" x14ac:dyDescent="0.25">
      <c r="A52" s="313" t="s">
        <v>169</v>
      </c>
      <c r="B52" s="313" t="s">
        <v>112</v>
      </c>
      <c r="C52" s="313" t="s">
        <v>399</v>
      </c>
      <c r="D52" s="313" t="s">
        <v>338</v>
      </c>
      <c r="E52" s="16"/>
    </row>
    <row r="53" spans="1:5" ht="71.45" customHeight="1" x14ac:dyDescent="0.25">
      <c r="A53" s="355" t="s">
        <v>170</v>
      </c>
      <c r="B53" s="355" t="s">
        <v>183</v>
      </c>
      <c r="C53" s="313" t="s">
        <v>322</v>
      </c>
      <c r="D53" s="313" t="s">
        <v>321</v>
      </c>
      <c r="E53" s="16"/>
    </row>
    <row r="54" spans="1:5" ht="27" customHeight="1" x14ac:dyDescent="0.25">
      <c r="A54" s="307" t="s">
        <v>83</v>
      </c>
      <c r="B54" s="307" t="s">
        <v>99</v>
      </c>
      <c r="C54" s="307"/>
      <c r="D54" s="307"/>
      <c r="E54" s="16"/>
    </row>
    <row r="55" spans="1:5" ht="57" x14ac:dyDescent="0.25">
      <c r="A55" s="313" t="s">
        <v>86</v>
      </c>
      <c r="B55" s="313" t="s">
        <v>100</v>
      </c>
      <c r="C55" s="313" t="s">
        <v>400</v>
      </c>
      <c r="D55" s="313" t="s">
        <v>332</v>
      </c>
      <c r="E55" s="16"/>
    </row>
    <row r="56" spans="1:5" ht="42.75" x14ac:dyDescent="0.25">
      <c r="A56" s="313" t="s">
        <v>87</v>
      </c>
      <c r="B56" s="313" t="s">
        <v>102</v>
      </c>
      <c r="C56" s="313" t="s">
        <v>358</v>
      </c>
      <c r="D56" s="313" t="s">
        <v>333</v>
      </c>
    </row>
    <row r="57" spans="1:5" ht="53.25" customHeight="1" x14ac:dyDescent="0.25">
      <c r="A57" s="313" t="s">
        <v>89</v>
      </c>
      <c r="B57" s="313" t="s">
        <v>104</v>
      </c>
      <c r="C57" s="313" t="s">
        <v>359</v>
      </c>
      <c r="D57" s="313" t="s">
        <v>334</v>
      </c>
    </row>
    <row r="58" spans="1:5" ht="76.5" customHeight="1" x14ac:dyDescent="0.25">
      <c r="A58" s="355" t="s">
        <v>91</v>
      </c>
      <c r="B58" s="355" t="s">
        <v>225</v>
      </c>
      <c r="C58" s="313" t="s">
        <v>360</v>
      </c>
      <c r="D58" s="313" t="s">
        <v>337</v>
      </c>
    </row>
    <row r="59" spans="1:5" ht="78.599999999999994" customHeight="1" x14ac:dyDescent="0.25">
      <c r="A59" s="355" t="s">
        <v>92</v>
      </c>
      <c r="B59" s="355" t="s">
        <v>184</v>
      </c>
      <c r="C59" s="313" t="s">
        <v>181</v>
      </c>
      <c r="D59" s="313" t="s">
        <v>206</v>
      </c>
    </row>
    <row r="60" spans="1:5" ht="42.75" x14ac:dyDescent="0.25">
      <c r="A60" s="313" t="s">
        <v>205</v>
      </c>
      <c r="B60" s="313" t="s">
        <v>108</v>
      </c>
      <c r="C60" s="313" t="s">
        <v>401</v>
      </c>
      <c r="D60" s="313" t="s">
        <v>335</v>
      </c>
    </row>
    <row r="61" spans="1:5" ht="42.75" x14ac:dyDescent="0.25">
      <c r="A61" s="313" t="s">
        <v>95</v>
      </c>
      <c r="B61" s="313" t="s">
        <v>110</v>
      </c>
      <c r="C61" s="313" t="s">
        <v>401</v>
      </c>
      <c r="D61" s="313" t="s">
        <v>336</v>
      </c>
    </row>
    <row r="62" spans="1:5" ht="42.75" x14ac:dyDescent="0.25">
      <c r="A62" s="313" t="s">
        <v>96</v>
      </c>
      <c r="B62" s="313" t="s">
        <v>111</v>
      </c>
      <c r="C62" s="313" t="s">
        <v>401</v>
      </c>
      <c r="D62" s="313" t="s">
        <v>187</v>
      </c>
    </row>
    <row r="63" spans="1:5" ht="71.25" customHeight="1" x14ac:dyDescent="0.25">
      <c r="A63" s="313" t="s">
        <v>171</v>
      </c>
      <c r="B63" s="313" t="s">
        <v>226</v>
      </c>
      <c r="C63" s="313" t="s">
        <v>401</v>
      </c>
      <c r="D63" s="313" t="s">
        <v>182</v>
      </c>
    </row>
    <row r="64" spans="1:5" ht="28.15" customHeight="1" x14ac:dyDescent="0.25">
      <c r="A64" s="307" t="s">
        <v>98</v>
      </c>
      <c r="B64" s="307" t="s">
        <v>114</v>
      </c>
      <c r="C64" s="356"/>
      <c r="D64" s="357"/>
    </row>
    <row r="65" spans="1:6" ht="64.150000000000006" customHeight="1" x14ac:dyDescent="0.25">
      <c r="A65" s="313" t="s">
        <v>164</v>
      </c>
      <c r="B65" s="313" t="s">
        <v>115</v>
      </c>
      <c r="C65" s="313" t="s">
        <v>361</v>
      </c>
      <c r="D65" s="313" t="s">
        <v>403</v>
      </c>
      <c r="E65" s="16"/>
    </row>
    <row r="66" spans="1:6" ht="90.6" customHeight="1" x14ac:dyDescent="0.25">
      <c r="A66" s="355" t="s">
        <v>101</v>
      </c>
      <c r="B66" s="355" t="s">
        <v>117</v>
      </c>
      <c r="C66" s="313" t="s">
        <v>362</v>
      </c>
      <c r="D66" s="313" t="s">
        <v>340</v>
      </c>
      <c r="E66" s="16"/>
      <c r="F66" s="19"/>
    </row>
    <row r="67" spans="1:6" ht="73.900000000000006" customHeight="1" x14ac:dyDescent="0.25">
      <c r="A67" s="355" t="s">
        <v>103</v>
      </c>
      <c r="B67" s="355" t="s">
        <v>118</v>
      </c>
      <c r="C67" s="313" t="s">
        <v>363</v>
      </c>
      <c r="D67" s="313" t="s">
        <v>342</v>
      </c>
      <c r="E67" s="16"/>
      <c r="F67" s="19"/>
    </row>
    <row r="68" spans="1:6" ht="74.45" customHeight="1" x14ac:dyDescent="0.25">
      <c r="A68" s="355" t="s">
        <v>105</v>
      </c>
      <c r="B68" s="355" t="s">
        <v>119</v>
      </c>
      <c r="C68" s="313" t="s">
        <v>363</v>
      </c>
      <c r="D68" s="313" t="s">
        <v>343</v>
      </c>
      <c r="E68" s="16"/>
      <c r="F68" s="19"/>
    </row>
    <row r="69" spans="1:6" ht="105" customHeight="1" x14ac:dyDescent="0.25">
      <c r="A69" s="313" t="s">
        <v>106</v>
      </c>
      <c r="B69" s="313" t="s">
        <v>230</v>
      </c>
      <c r="C69" s="313" t="s">
        <v>363</v>
      </c>
      <c r="D69" s="313" t="s">
        <v>341</v>
      </c>
      <c r="E69" s="16"/>
      <c r="F69" s="19"/>
    </row>
    <row r="70" spans="1:6" ht="51" customHeight="1" x14ac:dyDescent="0.25">
      <c r="A70" s="313" t="s">
        <v>107</v>
      </c>
      <c r="B70" s="313" t="s">
        <v>121</v>
      </c>
      <c r="C70" s="313" t="s">
        <v>364</v>
      </c>
      <c r="D70" s="313" t="s">
        <v>344</v>
      </c>
      <c r="E70" s="16"/>
      <c r="F70" s="4"/>
    </row>
    <row r="71" spans="1:6" ht="102" customHeight="1" x14ac:dyDescent="0.25">
      <c r="A71" s="313" t="s">
        <v>109</v>
      </c>
      <c r="B71" s="313" t="s">
        <v>120</v>
      </c>
      <c r="C71" s="313" t="s">
        <v>365</v>
      </c>
      <c r="D71" s="313" t="s">
        <v>339</v>
      </c>
      <c r="E71" s="16"/>
    </row>
    <row r="72" spans="1:6" ht="28.15" customHeight="1" x14ac:dyDescent="0.25">
      <c r="A72" s="307" t="s">
        <v>113</v>
      </c>
      <c r="B72" s="307" t="s">
        <v>123</v>
      </c>
      <c r="C72" s="307"/>
      <c r="D72" s="307"/>
    </row>
    <row r="73" spans="1:6" ht="48.6" customHeight="1" x14ac:dyDescent="0.25">
      <c r="A73" s="313" t="s">
        <v>179</v>
      </c>
      <c r="B73" s="313" t="s">
        <v>232</v>
      </c>
      <c r="C73" s="313" t="s">
        <v>345</v>
      </c>
      <c r="D73" s="313" t="s">
        <v>185</v>
      </c>
    </row>
    <row r="74" spans="1:6" ht="64.900000000000006" customHeight="1" x14ac:dyDescent="0.25">
      <c r="A74" s="313" t="s">
        <v>116</v>
      </c>
      <c r="B74" s="313" t="s">
        <v>126</v>
      </c>
      <c r="C74" s="313" t="s">
        <v>346</v>
      </c>
      <c r="D74" s="313" t="s">
        <v>347</v>
      </c>
    </row>
    <row r="75" spans="1:6" ht="27.6" customHeight="1" x14ac:dyDescent="0.25">
      <c r="A75" s="307" t="s">
        <v>122</v>
      </c>
      <c r="B75" s="307" t="s">
        <v>127</v>
      </c>
      <c r="C75" s="307"/>
      <c r="D75" s="307"/>
    </row>
    <row r="76" spans="1:6" ht="85.5" x14ac:dyDescent="0.25">
      <c r="A76" s="313" t="s">
        <v>124</v>
      </c>
      <c r="B76" s="313" t="s">
        <v>128</v>
      </c>
      <c r="C76" s="313" t="s">
        <v>366</v>
      </c>
      <c r="D76" s="313" t="s">
        <v>188</v>
      </c>
      <c r="E76" s="16"/>
      <c r="F76" s="4"/>
    </row>
    <row r="77" spans="1:6" ht="61.9" customHeight="1" x14ac:dyDescent="0.25">
      <c r="A77" s="313" t="s">
        <v>125</v>
      </c>
      <c r="B77" s="313" t="s">
        <v>189</v>
      </c>
      <c r="C77" s="313" t="s">
        <v>299</v>
      </c>
      <c r="D77" s="313" t="s">
        <v>301</v>
      </c>
      <c r="E77" s="16"/>
    </row>
    <row r="78" spans="1:6" ht="57" x14ac:dyDescent="0.25">
      <c r="A78" s="313" t="s">
        <v>176</v>
      </c>
      <c r="B78" s="313" t="s">
        <v>129</v>
      </c>
      <c r="C78" s="313" t="s">
        <v>300</v>
      </c>
      <c r="D78" s="313" t="s">
        <v>302</v>
      </c>
      <c r="E78" s="16"/>
    </row>
  </sheetData>
  <mergeCells count="3">
    <mergeCell ref="C44:D45"/>
    <mergeCell ref="A44:A45"/>
    <mergeCell ref="A1:D1"/>
  </mergeCells>
  <phoneticPr fontId="4" type="noConversion"/>
  <pageMargins left="0.70866141732283472" right="0.70866141732283472" top="0.74803149606299213" bottom="0.74803149606299213" header="0.31496062992125984" footer="0.31496062992125984"/>
  <pageSetup paperSize="9" scale="5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Περιοχές με ονόματα</vt:lpstr>
      </vt:variant>
      <vt:variant>
        <vt:i4>16</vt:i4>
      </vt:variant>
    </vt:vector>
  </HeadingPairs>
  <TitlesOfParts>
    <vt:vector size="18" baseType="lpstr">
      <vt:lpstr>ΕΝΤΥΠΟ ΕΛΕΓΧΟΥ</vt:lpstr>
      <vt:lpstr>ΟΔΗΓΙΕΣ ΓΙΑ ΕΠΙΘΕΩΡΗΤΕΣ</vt:lpstr>
      <vt:lpstr>high</vt:lpstr>
      <vt:lpstr>low</vt:lpstr>
      <vt:lpstr>medium</vt:lpstr>
      <vt:lpstr>result</vt:lpstr>
      <vt:lpstr>synolo1</vt:lpstr>
      <vt:lpstr>synolo10</vt:lpstr>
      <vt:lpstr>synolo11</vt:lpstr>
      <vt:lpstr>synolo12</vt:lpstr>
      <vt:lpstr>synolo2</vt:lpstr>
      <vt:lpstr>synolo3</vt:lpstr>
      <vt:lpstr>synolo4</vt:lpstr>
      <vt:lpstr>synolo5</vt:lpstr>
      <vt:lpstr>synolo6</vt:lpstr>
      <vt:lpstr>synolo7</vt:lpstr>
      <vt:lpstr>synolo8</vt:lpstr>
      <vt:lpstr>synolo9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family</dc:creator>
  <cp:lastModifiedBy>ΧΕΡΓΚΕΛΕΤΖΑΚΗ ΜΕΡΣΙΝΗ</cp:lastModifiedBy>
  <cp:lastPrinted>2020-06-12T10:30:02Z</cp:lastPrinted>
  <dcterms:created xsi:type="dcterms:W3CDTF">2018-06-10T15:58:34Z</dcterms:created>
  <dcterms:modified xsi:type="dcterms:W3CDTF">2024-12-17T11:26:31Z</dcterms:modified>
</cp:coreProperties>
</file>