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105" windowWidth="15185" windowHeight="8836" activeTab="0"/>
  </bookViews>
  <sheets>
    <sheet name="ΙΣΟΛΟΓΙΣΜΟΣ 2010" sheetId="1" r:id="rId1"/>
  </sheets>
  <definedNames>
    <definedName name="_xlnm.Print_Area" localSheetId="0">'ΙΣΟΛΟΓΙΣΜΟΣ 2010'!$A$1:$Z$137</definedName>
  </definedNames>
  <calcPr fullCalcOnLoad="1"/>
</workbook>
</file>

<file path=xl/sharedStrings.xml><?xml version="1.0" encoding="utf-8"?>
<sst xmlns="http://schemas.openxmlformats.org/spreadsheetml/2006/main" count="199" uniqueCount="155">
  <si>
    <t>ΕΛΛΗΝΙΚΗ ΔΗΜΟΚΡΑΤΙΑ</t>
  </si>
  <si>
    <t>ΥΠΟΥΡΓΕΙΟ Υ.Π. &amp; Κ.Α.</t>
  </si>
  <si>
    <t>1η Υ.ΠΕ ΑΤΤΙΚΗΣ</t>
  </si>
  <si>
    <t>Γ.Ν.Π."Η ΑΓΙΑ ΣΟΦΙΑ"</t>
  </si>
  <si>
    <t>ΕΝΕΡΓΗΤΙΚΟ</t>
  </si>
  <si>
    <t>Αξία κτήσεως</t>
  </si>
  <si>
    <t>Αποσβέσεις</t>
  </si>
  <si>
    <t>ΠΑΘΗΤΙΚΟ</t>
  </si>
  <si>
    <t>Γ.</t>
  </si>
  <si>
    <t>ΠΑΓΙΟ ΕΝΕΡΓΗΤΙΚΟ</t>
  </si>
  <si>
    <t>Α.</t>
  </si>
  <si>
    <t>ΙΔΙΑ ΚΕΦΑΛΑΙΑ</t>
  </si>
  <si>
    <t>ΙΙ.</t>
  </si>
  <si>
    <t>Ενσώματες ακινητoποιήσεις</t>
  </si>
  <si>
    <t>Ι.</t>
  </si>
  <si>
    <t xml:space="preserve">  Μετοχικό κεφάλαιο</t>
  </si>
  <si>
    <t>1.</t>
  </si>
  <si>
    <t>Γήπεδα - Οικόπεδα</t>
  </si>
  <si>
    <t>Καταβλημένο</t>
  </si>
  <si>
    <t>3.</t>
  </si>
  <si>
    <t>Κτίρια &amp; τεχνικά έργα</t>
  </si>
  <si>
    <t>Διαφορές αναπροσαρμογής-</t>
  </si>
  <si>
    <t>4.</t>
  </si>
  <si>
    <t>Μηχανήματα - τεχνικές εγκ/σεις</t>
  </si>
  <si>
    <t>Επιχορηγήσεων επενδύσεων - Δωρεές παγίων</t>
  </si>
  <si>
    <t>&amp; λοιπός μηχ/κός εξοπλισμός</t>
  </si>
  <si>
    <t>Διαφορές από αναπροσαρμογή αξίας τίτλων</t>
  </si>
  <si>
    <t>5.</t>
  </si>
  <si>
    <t>Μεταφορικά μέσα</t>
  </si>
  <si>
    <t>Δωρεές παγίων</t>
  </si>
  <si>
    <t>6.</t>
  </si>
  <si>
    <t>Έπιπλα και λοιπός εξοπλισμός</t>
  </si>
  <si>
    <t>Επιχορηγήσεις επενδύσεων</t>
  </si>
  <si>
    <t>Σύνολο ακινητοποιήσεων  (ΓΙΙ)</t>
  </si>
  <si>
    <t>IΙΙ.</t>
  </si>
  <si>
    <t>Aποθεματικά κεφάλαια</t>
  </si>
  <si>
    <t>Ειδικά αποθεματικά</t>
  </si>
  <si>
    <t>ΙΙΙ.</t>
  </si>
  <si>
    <t>Τίτλοι πάγιας επένδυσης &amp; άλλες</t>
  </si>
  <si>
    <t xml:space="preserve">  χρηματοοικονομικές απαιτήσεις</t>
  </si>
  <si>
    <t>V.</t>
  </si>
  <si>
    <t>Αποτελέσματα εις νέο</t>
  </si>
  <si>
    <t>Τίτλοι πάγιας επένδυσης</t>
  </si>
  <si>
    <t>Υπόλοιπο ελλείμματος χρήσεως εις νέο</t>
  </si>
  <si>
    <t>Σύνολο παγίου Ενεργητικού (ΓΙΙ+ΓΙΙΙ)</t>
  </si>
  <si>
    <t>Δ.</t>
  </si>
  <si>
    <t>ΚΥΚΛΟΦΟΡΟΥΝ ΕΝΕΡΓΗΤΙΚΟ</t>
  </si>
  <si>
    <t>Αποθέματα</t>
  </si>
  <si>
    <t>Σύνολο Ιδίων Κεφαλαίων (ΑΙ+ΑΙΙ+ΑIII+AV)</t>
  </si>
  <si>
    <t xml:space="preserve">Πρώτες και βοηθητικές ύλες - Αναλώσιμα υλικά - </t>
  </si>
  <si>
    <t>Ανταλλακτικά και Είδη συσκευασίας</t>
  </si>
  <si>
    <t>ΥΠΟΧΡΕΩΣΕΙΣ</t>
  </si>
  <si>
    <t>Απαιτήσεις</t>
  </si>
  <si>
    <t>Ι</t>
  </si>
  <si>
    <t>Μακροπρόθεσμες υποχρεώσεις</t>
  </si>
  <si>
    <t>Απαιτήσεις από πώληση αγαθών και υπηρεσιών</t>
  </si>
  <si>
    <t>2.</t>
  </si>
  <si>
    <t>Λοιπές μακροπρόθεσμες υποχρεώσεις</t>
  </si>
  <si>
    <t>Απαιτήσεις από επιχορηγήσεις και παρεπόμενες ασχολίες</t>
  </si>
  <si>
    <t>Βραχυπρόθεσμες υποχρεώσεις</t>
  </si>
  <si>
    <t>Δεσμευμένοι λογαριασμοί καταθέσεων</t>
  </si>
  <si>
    <t>Προμηθευτές</t>
  </si>
  <si>
    <t>Χρεώστες Διάφοροι</t>
  </si>
  <si>
    <t>Υποχρεώσεις από φόρους - τέλη</t>
  </si>
  <si>
    <t>Ασφαλιστικοί Οργανισμοί</t>
  </si>
  <si>
    <t>11.</t>
  </si>
  <si>
    <t>Πιστωτές διάφοροι</t>
  </si>
  <si>
    <t>IV.</t>
  </si>
  <si>
    <t>ΔΙΑΘΕΣΙΜΑ</t>
  </si>
  <si>
    <t>Σύνολο Υποχρεώσεων (ΓΙΙ)</t>
  </si>
  <si>
    <t>Ταμείο</t>
  </si>
  <si>
    <t>Σύνολο Υποχρεώσεων (ΓΙ+ΓΙΙ)</t>
  </si>
  <si>
    <t>Καταθέσεις όψεως &amp; προθεσμίας</t>
  </si>
  <si>
    <t>Σύνολο Κυκλοφορούντος Ενεργητικού (ΔΙ+ΔΙΙ+ΔΙV)</t>
  </si>
  <si>
    <t>Δ. ΜΕΤΑΒΑΤΙΚΟΙ ΛΟΓΑΡΙΑΣΜΟΙ ΠΑΘΗΤΙΚΟΥ</t>
  </si>
  <si>
    <t>E.</t>
  </si>
  <si>
    <t>ΜΕΤΑΒΑΤΙΚΟΙ ΛΟΓΑΡΙΑΣΜΟΙ ΕΝΕΡΓΗΤΙΚΟΥ</t>
  </si>
  <si>
    <t>Έξοδα χρήσεως δουλευμένα</t>
  </si>
  <si>
    <t>Έξοδα επομένων χρήσεων</t>
  </si>
  <si>
    <t>ΓΕΝΙΚΟ ΣΥΝΟΛΟ ΕΝΕΡΓΗΤΙΚΟΥ (Γ+Δ+Ε)</t>
  </si>
  <si>
    <t>ΛΟΓΑΡΙΑΣΜΟΙ ΤΑΞΕΩΣ ΧΡΕΩΣΤΙΚΟΙ</t>
  </si>
  <si>
    <t>ΛΟΓΑΡΙΑΣΜΟΙ ΤΑΞΕΩΣ ΠΙΣΤΩΤΙΚΟΙ</t>
  </si>
  <si>
    <t>Αλλότρια περιουσιακά στοιχεία</t>
  </si>
  <si>
    <t>Δικαιούχοι αλλότριων περιουσιακών στοιχείων</t>
  </si>
  <si>
    <t>Χρεωστικοί λογαριασμοί  Δημόσιου Λογιστικού</t>
  </si>
  <si>
    <t>Πιστωτικοί λογαριασμοί  Δημοσίου Λογιστικού</t>
  </si>
  <si>
    <t>Χρεωστικοί λογαριασμοί  εγγυήσεων και εμπράγματων ασφαλειών</t>
  </si>
  <si>
    <t>Πιστωτικοί λογαριασμοί  εγγυήσεων, εμπράγματων</t>
  </si>
  <si>
    <t>και αμβοτεροβαρών συμβάσεων</t>
  </si>
  <si>
    <t>ασφαλειών και αμβοτεροβαρών συμβάσεων</t>
  </si>
  <si>
    <t>ΠΙΝΑΚΑΣ ΔΙΑΘΕΣΕΩΣ ΑΠΟΤΕΛΕΣΜΑΤΩΝ</t>
  </si>
  <si>
    <t>Αποτελέσματα εκμεταλλεύσεως</t>
  </si>
  <si>
    <t>Καθαρά αποτελέσματα (έλλειμμα) χρήσεως</t>
  </si>
  <si>
    <t>1. Έσοδα από πώληση αγαθών και υπηρεσιών</t>
  </si>
  <si>
    <t>Μείον: Κόστος αγαθών και υπηρεσιών</t>
  </si>
  <si>
    <t xml:space="preserve"> </t>
  </si>
  <si>
    <t>Μικτά αποτελέσματα (ζημίες) εκμεταλλεύσεως</t>
  </si>
  <si>
    <t>Πλέον:1. Άλλα έσοδα</t>
  </si>
  <si>
    <t>Σύνολο</t>
  </si>
  <si>
    <t>Μείον:1.Έξοδα διοικητικής λειτουργίας</t>
  </si>
  <si>
    <t>Μερικά αποτελέσματα (ζημίες) εκμεταλλεύσεως</t>
  </si>
  <si>
    <t>Μείον:</t>
  </si>
  <si>
    <t>2. Έσοδα τίτλων πάγιας επένδυσης και χρεογράφων</t>
  </si>
  <si>
    <t>4. Πιστωτικοί τόκοι και  συναφή έσοδα</t>
  </si>
  <si>
    <t>3. Xρεωστικοί τόκοι &amp; συναφή έξοδα</t>
  </si>
  <si>
    <t>Ολικά αποτελέσματα (ζημίες) εκμεταλλεύσεως</t>
  </si>
  <si>
    <t>Μείον: Έκτακτα αποτελέσματα</t>
  </si>
  <si>
    <t>Οργανικά &amp; έκτακτα αποτελέσματα (ζημίες)</t>
  </si>
  <si>
    <t>Μείον: Σύνολο αποσβέσεων παγίων στοιχείων</t>
  </si>
  <si>
    <t xml:space="preserve">Μείον: Οι από αυτές ενσωματωμένες </t>
  </si>
  <si>
    <t xml:space="preserve">          στο λειτουργικό κόστος</t>
  </si>
  <si>
    <t>Ο ΔΙΟΙΚΗΤΗΣ</t>
  </si>
  <si>
    <t>Επισφαλείς-Επίδικες απαιτήσεις και χρεώστες</t>
  </si>
  <si>
    <t>χρήσεως 2009</t>
  </si>
  <si>
    <t>ΕΜΜΑΝΟΥΗΛ Κ. ΠΑΠΑΣΑΒΒΑΣ</t>
  </si>
  <si>
    <t>B.</t>
  </si>
  <si>
    <t>ΠΡΟΒΛΕΨΕΙΣ ΓΙΑ ΚΙΝΔΥΝΟΥΣ ΚΑΙ ΕΞΟΔΑ</t>
  </si>
  <si>
    <t>Λοιπές προβλέψεις</t>
  </si>
  <si>
    <t>ΓΕΝΙΚΟ ΣΥΝΟΛΟ ΠΑΘΗΤΙΚΟΥ (Α+Β+Γ+Δ)</t>
  </si>
  <si>
    <t xml:space="preserve"> 4. Προλέψεις για έκτακτους κινδύνους</t>
  </si>
  <si>
    <t>5ος ΙΣΟΛΟΓΙΣΜΟΣ 31ης ΔΕΚΕΜΒΡΙΟΥ 2010 (1 ΙΑΝΟΥΑΡΙΟΥ - 31 ΔΕΚΕΜΒΡΙΟΥ 2010)</t>
  </si>
  <si>
    <t>Ποσά κλειόμενης χρήσεως 2010</t>
  </si>
  <si>
    <t>Ποσά προηγούμενης χρήσεως 2009</t>
  </si>
  <si>
    <t>Αναπ/τη αξία</t>
  </si>
  <si>
    <t>Ποσά κλειόμ/νης</t>
  </si>
  <si>
    <t>Ποσά προηγ/νης</t>
  </si>
  <si>
    <t>χρήσεως 2010</t>
  </si>
  <si>
    <t>Υπόλοιπο ελλειμμάτων προηγούμενων χρήσεων</t>
  </si>
  <si>
    <r>
      <rPr>
        <b/>
        <u val="single"/>
        <sz val="10"/>
        <rFont val="Arial Greek"/>
        <family val="0"/>
      </rPr>
      <t>Σημειώσεις</t>
    </r>
    <r>
      <rPr>
        <sz val="10"/>
        <rFont val="Arial Greek"/>
        <family val="0"/>
      </rPr>
      <t>: 1. Τα πάγια περιουσιακά στοιχεία ανήκουν κατά κυριότητα στην αρμόδια ΥΠΕ, σύμφωνα με την ισχύουσα νομοθεσία και το Νοσοκομείο έχει το δικαίωμα αποκλειστικής χρήσης και διαχείρισής τους.</t>
    </r>
  </si>
  <si>
    <t xml:space="preserve">             Ποσά κλειόμενης χρήσεως  2010</t>
  </si>
  <si>
    <t xml:space="preserve">             Ποσά προηγούμενης χρήσεως  2009</t>
  </si>
  <si>
    <t>ΚΑΤΑΣΤΑΣΗ ΛΟΓΑΡΙΑΣΜΟΥ ΑΠΟΤΕΛΕΣΜΑΤΩΝ ΧΡΗΣΕΩΣ 31ης ΔΕΚΕΜΒΡΙΟΥ 2010 (1ης ΙΑΝΟΥΑΡΙΟΥ - 31ης ΔΕΚΕΜΒΡΙΟΥ 2010)</t>
  </si>
  <si>
    <t>ΚΑΘΑΡΑ ΑΠΟΤΕΛΕΣΜΑΤΑ (ΕΛΛΕΙΜΜΑ) ΧΡΗΣΕΩΣ</t>
  </si>
  <si>
    <r>
      <rPr>
        <b/>
        <sz val="9"/>
        <rFont val="Arial Greek"/>
        <family val="0"/>
      </rPr>
      <t>Πλέον</t>
    </r>
    <r>
      <rPr>
        <sz val="9"/>
        <rFont val="Arial Greek"/>
        <family val="2"/>
      </rPr>
      <t>: Υπόλοιπο αποτελεσμάτων (ελλειμμάτων)</t>
    </r>
  </si>
  <si>
    <t xml:space="preserve">      προηγούμενων χρήσεων</t>
  </si>
  <si>
    <t>Έλλειμμα χρήσεως εις νέο</t>
  </si>
  <si>
    <t>Πλέον:</t>
  </si>
  <si>
    <t>1. Έκτακτα &amp; ανόργανα έσοδα</t>
  </si>
  <si>
    <t xml:space="preserve"> 1. Έκτακτα &amp; ανόργανα έξοδα</t>
  </si>
  <si>
    <t>3. Έσοδα προηγούμενων χρήσεων</t>
  </si>
  <si>
    <t xml:space="preserve"> 3. Έξοδα προηγούμενων χρήσεων</t>
  </si>
  <si>
    <t xml:space="preserve">                                  ΑΘΗΝΑ ΤΖΑΓΚΑ</t>
  </si>
  <si>
    <t xml:space="preserve">      2. Το κόστος δωρεάν νοσηλείας, για τη χρήση 2010, ανέρχεται στο ποσό των € 2.030.465,37.</t>
  </si>
  <si>
    <t>3α. Επιχορηγήσεις για κάλυψη ελλειμμάτων προηγ.χρήσεων</t>
  </si>
  <si>
    <t xml:space="preserve">Προερχόμενα: </t>
  </si>
  <si>
    <t>-</t>
  </si>
  <si>
    <t>Από επιχορηγήσεις για κάλυψη ελλειμμάτων</t>
  </si>
  <si>
    <t xml:space="preserve">      4. Στο κονδύλι των  Μεταβατικών λογαριασμών  του Ενεργητικού, " Έξοδα επομένων χρήσεων" περιλαμβάνεται ποσό € 38.991.602,15, που αφορά τις προς διαγραφή απαιτήσεις από τα ασφαλιστικά ταμεία και στο κονδύλι  </t>
  </si>
  <si>
    <t xml:space="preserve">          του Παθητικού " Έσοδα επομένων χρήσεων" περιλαμβάνεται ποσό € 88.100.450,16, που αφορά τη ληφθείσα επιχορήγηση από το Ελληνικό Δημόσιο, σύμφωνα με το άρθρο 27 του Ν. 3867/2010.</t>
  </si>
  <si>
    <t xml:space="preserve">      3. Το ποσό της επιχορήγησης της μισθοδοσίας, στη χρήση 2010, ανέρχεται σε € 47.964.421,51.</t>
  </si>
  <si>
    <t xml:space="preserve"> Από λειτουργική δραστηριότητα</t>
  </si>
  <si>
    <t>Αθήνα, 25 Ιουλίου 2011</t>
  </si>
  <si>
    <t xml:space="preserve"> Η ΠΡΟΙΣΤΑΜΕΝΗ ΤΗΣ ΔΙΕΥΘΥΝΣΗΣ ΔΙΟΙΚΗΤΙΚΗΣ ΥΠΗΡΕΣΙΑΣ</t>
  </si>
  <si>
    <t>Ο ΠΡΟΙΣΤΑΜΕΝΟΣ ΤΜΗΜΑΤΟΣ ΟΙΚΟΝΟΜΙΚΟΥ</t>
  </si>
  <si>
    <t>ΧΡΗΣΤΟΣ ΚΟΥΤΗΣ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</si>
</sst>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0"/>
    <numFmt numFmtId="166" formatCode="#,##0.000000000000000"/>
    <numFmt numFmtId="167" formatCode="#,##0.000"/>
    <numFmt numFmtId="168" formatCode="#,##0.0000"/>
  </numFmts>
  <fonts count="56">
    <font>
      <sz val="10"/>
      <name val="Arial Greek"/>
      <family val="0"/>
    </font>
    <font>
      <sz val="9"/>
      <name val="Arial Greek"/>
      <family val="2"/>
    </font>
    <font>
      <b/>
      <sz val="12"/>
      <name val="Arial Greek"/>
      <family val="0"/>
    </font>
    <font>
      <sz val="12"/>
      <name val="Arial Greek"/>
      <family val="0"/>
    </font>
    <font>
      <b/>
      <sz val="9"/>
      <name val="Arial Greek"/>
      <family val="2"/>
    </font>
    <font>
      <sz val="9"/>
      <color indexed="10"/>
      <name val="Arial Greek"/>
      <family val="2"/>
    </font>
    <font>
      <sz val="11"/>
      <name val="Arial"/>
      <family val="2"/>
    </font>
    <font>
      <sz val="10"/>
      <name val="Times New Roman Greek"/>
      <family val="1"/>
    </font>
    <font>
      <sz val="11"/>
      <name val="Times New Roman Greek"/>
      <family val="0"/>
    </font>
    <font>
      <sz val="8"/>
      <name val="Arial Greek"/>
      <family val="2"/>
    </font>
    <font>
      <b/>
      <sz val="8"/>
      <name val="Arial Greek"/>
      <family val="2"/>
    </font>
    <font>
      <b/>
      <u val="single"/>
      <sz val="8"/>
      <name val="Arial Greek"/>
      <family val="2"/>
    </font>
    <font>
      <b/>
      <sz val="7"/>
      <name val="Arial Greek"/>
      <family val="2"/>
    </font>
    <font>
      <sz val="8"/>
      <color indexed="10"/>
      <name val="Arial Greek"/>
      <family val="2"/>
    </font>
    <font>
      <b/>
      <sz val="10"/>
      <name val="Arial Greek"/>
      <family val="0"/>
    </font>
    <font>
      <u val="single"/>
      <sz val="10"/>
      <color indexed="12"/>
      <name val="Arial Greek"/>
      <family val="0"/>
    </font>
    <font>
      <b/>
      <u val="single"/>
      <sz val="10"/>
      <name val="Arial Greek"/>
      <family val="0"/>
    </font>
    <font>
      <b/>
      <sz val="9"/>
      <color indexed="10"/>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8"/>
      <name val="Arial"/>
      <family val="0"/>
    </font>
    <font>
      <sz val="10"/>
      <color indexed="8"/>
      <name val="Arial"/>
      <family val="0"/>
    </font>
    <font>
      <b/>
      <u val="single"/>
      <sz val="10"/>
      <color indexed="8"/>
      <name val="Arial"/>
      <family val="0"/>
    </font>
    <font>
      <sz val="10"/>
      <color indexed="10"/>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style="double"/>
      <bottom style="double"/>
    </border>
    <border>
      <left>
        <color indexed="63"/>
      </left>
      <right style="medium"/>
      <top style="double"/>
      <bottom style="double"/>
    </border>
    <border>
      <left>
        <color indexed="63"/>
      </left>
      <right style="medium"/>
      <top>
        <color indexed="63"/>
      </top>
      <bottom style="double"/>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medium"/>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41" fillId="20" borderId="1" applyNumberForma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32" borderId="7" applyNumberFormat="0" applyFont="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8" borderId="1" applyNumberFormat="0" applyAlignment="0" applyProtection="0"/>
  </cellStyleXfs>
  <cellXfs count="159">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1" xfId="0" applyFont="1" applyFill="1" applyBorder="1" applyAlignment="1">
      <alignment/>
    </xf>
    <xf numFmtId="3" fontId="1" fillId="0" borderId="11" xfId="0" applyNumberFormat="1" applyFont="1" applyFill="1" applyBorder="1" applyAlignment="1">
      <alignment/>
    </xf>
    <xf numFmtId="0" fontId="1" fillId="0" borderId="12" xfId="0" applyFont="1" applyFill="1" applyBorder="1" applyAlignment="1">
      <alignment/>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3" fillId="0" borderId="0" xfId="0" applyFont="1" applyBorder="1" applyAlignment="1">
      <alignment horizontal="centerContinuous"/>
    </xf>
    <xf numFmtId="0" fontId="3" fillId="0" borderId="0" xfId="0" applyFont="1" applyFill="1" applyBorder="1" applyAlignment="1">
      <alignment horizontal="centerContinuous"/>
    </xf>
    <xf numFmtId="3" fontId="3" fillId="0" borderId="0" xfId="0" applyNumberFormat="1" applyFont="1" applyFill="1" applyBorder="1" applyAlignment="1">
      <alignment horizontal="centerContinuous"/>
    </xf>
    <xf numFmtId="0" fontId="3" fillId="0" borderId="14" xfId="0" applyFont="1" applyFill="1" applyBorder="1" applyAlignment="1">
      <alignment horizontal="centerContinuous"/>
    </xf>
    <xf numFmtId="0" fontId="3" fillId="0" borderId="15" xfId="0" applyFont="1" applyBorder="1" applyAlignment="1">
      <alignment horizontal="centerContinuous"/>
    </xf>
    <xf numFmtId="0" fontId="3" fillId="0" borderId="15" xfId="0" applyFont="1" applyFill="1" applyBorder="1" applyAlignment="1">
      <alignment horizontal="centerContinuous"/>
    </xf>
    <xf numFmtId="3" fontId="3" fillId="0" borderId="15" xfId="0" applyNumberFormat="1" applyFont="1" applyFill="1" applyBorder="1" applyAlignment="1">
      <alignment horizontal="centerContinuous"/>
    </xf>
    <xf numFmtId="0" fontId="3" fillId="0" borderId="16" xfId="0" applyFont="1" applyFill="1" applyBorder="1" applyAlignment="1">
      <alignment horizontal="centerContinuous"/>
    </xf>
    <xf numFmtId="0" fontId="0" fillId="0" borderId="16" xfId="0" applyBorder="1" applyAlignment="1">
      <alignment/>
    </xf>
    <xf numFmtId="0" fontId="1" fillId="0" borderId="0" xfId="0" applyFont="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 fillId="0" borderId="17" xfId="0" applyFont="1" applyFill="1" applyBorder="1" applyAlignment="1">
      <alignment/>
    </xf>
    <xf numFmtId="0" fontId="1" fillId="0" borderId="14" xfId="0" applyFont="1" applyFill="1" applyBorder="1" applyAlignment="1">
      <alignment/>
    </xf>
    <xf numFmtId="3" fontId="4" fillId="0" borderId="0" xfId="0" applyNumberFormat="1" applyFont="1" applyFill="1" applyBorder="1" applyAlignment="1">
      <alignment horizontal="centerContinuous"/>
    </xf>
    <xf numFmtId="3" fontId="1" fillId="0" borderId="0" xfId="0" applyNumberFormat="1" applyFont="1" applyFill="1" applyBorder="1" applyAlignment="1">
      <alignment horizontal="centerContinuous"/>
    </xf>
    <xf numFmtId="0" fontId="4" fillId="0" borderId="0" xfId="0" applyFont="1" applyFill="1" applyBorder="1" applyAlignment="1">
      <alignment/>
    </xf>
    <xf numFmtId="0" fontId="1" fillId="0" borderId="18" xfId="0" applyFont="1" applyFill="1" applyBorder="1" applyAlignment="1">
      <alignment/>
    </xf>
    <xf numFmtId="3" fontId="0" fillId="0" borderId="0" xfId="0" applyNumberFormat="1" applyAlignment="1">
      <alignment/>
    </xf>
    <xf numFmtId="0" fontId="4" fillId="0" borderId="0" xfId="0" applyFont="1" applyBorder="1" applyAlignment="1">
      <alignment/>
    </xf>
    <xf numFmtId="0" fontId="4" fillId="0" borderId="0" xfId="0" applyFont="1" applyFill="1" applyBorder="1" applyAlignment="1">
      <alignment/>
    </xf>
    <xf numFmtId="0" fontId="4" fillId="0" borderId="18" xfId="0" applyFont="1" applyFill="1" applyBorder="1" applyAlignment="1">
      <alignment/>
    </xf>
    <xf numFmtId="3" fontId="4" fillId="0" borderId="0" xfId="0" applyNumberFormat="1" applyFont="1" applyFill="1" applyBorder="1" applyAlignment="1">
      <alignment horizontal="center"/>
    </xf>
    <xf numFmtId="0" fontId="1" fillId="0" borderId="0" xfId="0" applyFont="1" applyFill="1" applyBorder="1" applyAlignment="1">
      <alignment horizontal="center"/>
    </xf>
    <xf numFmtId="0" fontId="4" fillId="0" borderId="14" xfId="0" applyFont="1" applyFill="1" applyBorder="1" applyAlignment="1">
      <alignment horizontal="center"/>
    </xf>
    <xf numFmtId="4" fontId="1" fillId="0" borderId="0" xfId="0" applyNumberFormat="1" applyFont="1" applyFill="1" applyBorder="1" applyAlignment="1">
      <alignment/>
    </xf>
    <xf numFmtId="4" fontId="1" fillId="0" borderId="19" xfId="0" applyNumberFormat="1" applyFont="1" applyFill="1" applyBorder="1" applyAlignment="1">
      <alignment/>
    </xf>
    <xf numFmtId="0" fontId="5" fillId="0" borderId="0" xfId="0" applyFont="1" applyFill="1" applyBorder="1" applyAlignment="1">
      <alignment/>
    </xf>
    <xf numFmtId="4" fontId="1" fillId="0" borderId="14" xfId="0" applyNumberFormat="1" applyFont="1" applyFill="1" applyBorder="1" applyAlignment="1">
      <alignment/>
    </xf>
    <xf numFmtId="0" fontId="0" fillId="0" borderId="0" xfId="0" applyBorder="1" applyAlignment="1">
      <alignment/>
    </xf>
    <xf numFmtId="4" fontId="1" fillId="0" borderId="20" xfId="0" applyNumberFormat="1" applyFont="1" applyFill="1" applyBorder="1" applyAlignment="1">
      <alignment/>
    </xf>
    <xf numFmtId="4" fontId="0" fillId="0" borderId="0" xfId="0" applyNumberFormat="1" applyAlignment="1">
      <alignment/>
    </xf>
    <xf numFmtId="3" fontId="6" fillId="0" borderId="0" xfId="0" applyNumberFormat="1" applyFont="1" applyFill="1" applyBorder="1" applyAlignment="1">
      <alignment horizontal="right"/>
    </xf>
    <xf numFmtId="0" fontId="1" fillId="0" borderId="21" xfId="0" applyFont="1" applyFill="1" applyBorder="1" applyAlignment="1">
      <alignment/>
    </xf>
    <xf numFmtId="0" fontId="0" fillId="0" borderId="0" xfId="0" applyFill="1" applyBorder="1" applyAlignment="1">
      <alignment/>
    </xf>
    <xf numFmtId="0" fontId="0" fillId="0" borderId="14" xfId="0" applyFill="1" applyBorder="1" applyAlignment="1">
      <alignment/>
    </xf>
    <xf numFmtId="164" fontId="7" fillId="0" borderId="0" xfId="35" applyNumberFormat="1" applyFont="1" applyBorder="1" applyAlignment="1" applyProtection="1">
      <alignment horizontal="center"/>
      <protection locked="0"/>
    </xf>
    <xf numFmtId="165" fontId="0" fillId="0" borderId="0" xfId="0" applyNumberFormat="1" applyAlignment="1">
      <alignment/>
    </xf>
    <xf numFmtId="4" fontId="1" fillId="0" borderId="0" xfId="0" applyNumberFormat="1" applyFont="1" applyBorder="1" applyAlignment="1">
      <alignment/>
    </xf>
    <xf numFmtId="4" fontId="1" fillId="0" borderId="22" xfId="0" applyNumberFormat="1" applyFont="1" applyFill="1" applyBorder="1" applyAlignment="1">
      <alignment/>
    </xf>
    <xf numFmtId="4" fontId="1" fillId="0" borderId="23" xfId="0" applyNumberFormat="1" applyFont="1" applyFill="1" applyBorder="1" applyAlignment="1">
      <alignment/>
    </xf>
    <xf numFmtId="4" fontId="9" fillId="0" borderId="0" xfId="0" applyNumberFormat="1" applyFont="1" applyBorder="1" applyAlignment="1">
      <alignment/>
    </xf>
    <xf numFmtId="3" fontId="0" fillId="0" borderId="0" xfId="0" applyNumberFormat="1" applyBorder="1" applyAlignment="1">
      <alignment/>
    </xf>
    <xf numFmtId="164" fontId="7" fillId="0" borderId="0" xfId="33" applyNumberFormat="1" applyFont="1" applyFill="1" applyBorder="1" applyProtection="1">
      <alignment/>
      <protection locked="0"/>
    </xf>
    <xf numFmtId="0" fontId="1" fillId="0" borderId="13" xfId="0" applyFont="1" applyFill="1" applyBorder="1" applyAlignment="1">
      <alignment/>
    </xf>
    <xf numFmtId="0" fontId="0" fillId="0" borderId="0" xfId="0" applyFill="1" applyAlignment="1">
      <alignment/>
    </xf>
    <xf numFmtId="4" fontId="4" fillId="0" borderId="19" xfId="0" applyNumberFormat="1" applyFont="1" applyFill="1" applyBorder="1" applyAlignment="1">
      <alignment/>
    </xf>
    <xf numFmtId="4" fontId="4" fillId="0" borderId="24" xfId="0" applyNumberFormat="1" applyFont="1" applyFill="1" applyBorder="1" applyAlignment="1">
      <alignment/>
    </xf>
    <xf numFmtId="0" fontId="0" fillId="0" borderId="18" xfId="0" applyBorder="1" applyAlignment="1">
      <alignment/>
    </xf>
    <xf numFmtId="4" fontId="0" fillId="0" borderId="0" xfId="0" applyNumberFormat="1" applyFill="1" applyAlignment="1">
      <alignment/>
    </xf>
    <xf numFmtId="0" fontId="0" fillId="0" borderId="0" xfId="0" applyBorder="1" applyAlignment="1">
      <alignment/>
    </xf>
    <xf numFmtId="4" fontId="1" fillId="0" borderId="25" xfId="0" applyNumberFormat="1" applyFont="1" applyFill="1" applyBorder="1" applyAlignment="1">
      <alignment/>
    </xf>
    <xf numFmtId="4" fontId="1" fillId="0" borderId="26" xfId="0" applyNumberFormat="1" applyFont="1" applyFill="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3" fontId="10" fillId="0" borderId="0" xfId="0" applyNumberFormat="1" applyFont="1" applyBorder="1" applyAlignment="1">
      <alignment horizontal="centerContinuous"/>
    </xf>
    <xf numFmtId="0" fontId="9" fillId="0" borderId="0" xfId="0" applyFont="1" applyBorder="1" applyAlignment="1">
      <alignment/>
    </xf>
    <xf numFmtId="4" fontId="9" fillId="0" borderId="14" xfId="0" applyNumberFormat="1" applyFont="1" applyBorder="1" applyAlignment="1">
      <alignment/>
    </xf>
    <xf numFmtId="0" fontId="0" fillId="0" borderId="27" xfId="0" applyBorder="1" applyAlignment="1">
      <alignment/>
    </xf>
    <xf numFmtId="0" fontId="10" fillId="0" borderId="28" xfId="0" applyFont="1" applyBorder="1" applyAlignment="1">
      <alignment horizontal="centerContinuous"/>
    </xf>
    <xf numFmtId="0" fontId="10" fillId="0" borderId="29" xfId="0" applyFont="1" applyBorder="1" applyAlignment="1">
      <alignment horizontal="centerContinuous"/>
    </xf>
    <xf numFmtId="0" fontId="10" fillId="0" borderId="27" xfId="0" applyFont="1" applyBorder="1" applyAlignment="1">
      <alignment horizontal="centerContinuous"/>
    </xf>
    <xf numFmtId="0" fontId="0" fillId="0" borderId="13" xfId="0" applyBorder="1" applyAlignment="1">
      <alignment/>
    </xf>
    <xf numFmtId="0" fontId="9" fillId="0" borderId="0" xfId="0" applyFont="1" applyBorder="1" applyAlignment="1">
      <alignment horizontal="centerContinuous"/>
    </xf>
    <xf numFmtId="3" fontId="10" fillId="0" borderId="0" xfId="0" applyNumberFormat="1" applyFont="1" applyBorder="1" applyAlignment="1">
      <alignment horizontal="center"/>
    </xf>
    <xf numFmtId="0" fontId="10" fillId="0" borderId="14" xfId="0" applyFont="1" applyBorder="1" applyAlignment="1">
      <alignment horizontal="center"/>
    </xf>
    <xf numFmtId="3" fontId="9" fillId="0" borderId="0" xfId="0" applyNumberFormat="1" applyFont="1" applyBorder="1" applyAlignment="1">
      <alignment horizontal="centerContinuous"/>
    </xf>
    <xf numFmtId="0" fontId="9" fillId="0" borderId="21" xfId="0" applyFont="1" applyBorder="1" applyAlignment="1">
      <alignment/>
    </xf>
    <xf numFmtId="3" fontId="9" fillId="0" borderId="0" xfId="0" applyNumberFormat="1" applyFont="1" applyBorder="1" applyAlignment="1">
      <alignment/>
    </xf>
    <xf numFmtId="0" fontId="10" fillId="0" borderId="0" xfId="0" applyFont="1" applyFill="1" applyBorder="1" applyAlignment="1">
      <alignment/>
    </xf>
    <xf numFmtId="0" fontId="9" fillId="0" borderId="0" xfId="0" applyFont="1" applyFill="1" applyBorder="1" applyAlignment="1">
      <alignment/>
    </xf>
    <xf numFmtId="4" fontId="1" fillId="0" borderId="14" xfId="0" applyNumberFormat="1" applyFont="1" applyBorder="1" applyAlignment="1">
      <alignment/>
    </xf>
    <xf numFmtId="4" fontId="9" fillId="0" borderId="0" xfId="0" applyNumberFormat="1" applyFont="1" applyFill="1" applyBorder="1" applyAlignment="1">
      <alignment/>
    </xf>
    <xf numFmtId="10" fontId="9" fillId="0" borderId="0" xfId="0" applyNumberFormat="1" applyFont="1" applyFill="1" applyBorder="1" applyAlignment="1">
      <alignment/>
    </xf>
    <xf numFmtId="0" fontId="12" fillId="0" borderId="0" xfId="0" applyFont="1" applyBorder="1" applyAlignment="1">
      <alignment/>
    </xf>
    <xf numFmtId="4" fontId="1" fillId="0" borderId="25" xfId="0" applyNumberFormat="1" applyFont="1" applyBorder="1" applyAlignment="1">
      <alignment/>
    </xf>
    <xf numFmtId="0" fontId="10" fillId="0" borderId="0" xfId="0" applyFont="1" applyBorder="1" applyAlignment="1">
      <alignment/>
    </xf>
    <xf numFmtId="4" fontId="4" fillId="0" borderId="20" xfId="0" applyNumberFormat="1" applyFont="1" applyBorder="1" applyAlignment="1">
      <alignment/>
    </xf>
    <xf numFmtId="4" fontId="4" fillId="0" borderId="24" xfId="0" applyNumberFormat="1" applyFont="1" applyBorder="1" applyAlignment="1">
      <alignment/>
    </xf>
    <xf numFmtId="164" fontId="7" fillId="0" borderId="0" xfId="34" applyNumberFormat="1" applyFont="1" applyBorder="1" applyAlignment="1" applyProtection="1">
      <alignment horizontal="center"/>
      <protection locked="0"/>
    </xf>
    <xf numFmtId="4" fontId="0" fillId="0" borderId="0" xfId="0" applyNumberFormat="1" applyBorder="1" applyAlignment="1">
      <alignment/>
    </xf>
    <xf numFmtId="0" fontId="9" fillId="0" borderId="0" xfId="0" applyFont="1" applyBorder="1" applyAlignment="1">
      <alignment horizontal="left"/>
    </xf>
    <xf numFmtId="0" fontId="13" fillId="0" borderId="0" xfId="0" applyFont="1" applyBorder="1" applyAlignment="1">
      <alignment horizontal="centerContinuous"/>
    </xf>
    <xf numFmtId="0" fontId="9" fillId="0" borderId="14" xfId="0" applyFont="1" applyBorder="1" applyAlignment="1">
      <alignment horizontal="centerContinuous"/>
    </xf>
    <xf numFmtId="166" fontId="9" fillId="0" borderId="0" xfId="0" applyNumberFormat="1" applyFont="1" applyFill="1" applyBorder="1" applyAlignment="1">
      <alignment/>
    </xf>
    <xf numFmtId="164" fontId="7" fillId="0" borderId="0" xfId="33" applyNumberFormat="1" applyFont="1" applyBorder="1" applyProtection="1">
      <alignment/>
      <protection locked="0"/>
    </xf>
    <xf numFmtId="0" fontId="10" fillId="0" borderId="0" xfId="0" applyFont="1" applyBorder="1" applyAlignment="1">
      <alignment horizontal="left"/>
    </xf>
    <xf numFmtId="0" fontId="9" fillId="0" borderId="0" xfId="0" applyFont="1" applyBorder="1" applyAlignment="1">
      <alignment horizontal="center"/>
    </xf>
    <xf numFmtId="0" fontId="9" fillId="0" borderId="14" xfId="0" applyFont="1" applyBorder="1" applyAlignment="1">
      <alignment/>
    </xf>
    <xf numFmtId="0" fontId="10" fillId="0" borderId="14" xfId="0" applyFont="1" applyBorder="1" applyAlignment="1">
      <alignment horizontal="centerContinuous"/>
    </xf>
    <xf numFmtId="4" fontId="4" fillId="0" borderId="19" xfId="0" applyNumberFormat="1" applyFont="1" applyBorder="1" applyAlignment="1">
      <alignment/>
    </xf>
    <xf numFmtId="4" fontId="4" fillId="0" borderId="0" xfId="0" applyNumberFormat="1" applyFont="1" applyBorder="1" applyAlignment="1">
      <alignment/>
    </xf>
    <xf numFmtId="0" fontId="9" fillId="0" borderId="0" xfId="0" applyFont="1" applyBorder="1" applyAlignment="1">
      <alignment horizontal="center"/>
    </xf>
    <xf numFmtId="0" fontId="9" fillId="0" borderId="0" xfId="0" applyFont="1" applyBorder="1" applyAlignment="1">
      <alignment horizontal="left"/>
    </xf>
    <xf numFmtId="4" fontId="1" fillId="0" borderId="0" xfId="0" applyNumberFormat="1" applyFont="1" applyBorder="1" applyAlignment="1">
      <alignment horizontal="center"/>
    </xf>
    <xf numFmtId="0" fontId="0" fillId="0" borderId="30" xfId="0" applyBorder="1" applyAlignment="1">
      <alignment/>
    </xf>
    <xf numFmtId="3" fontId="0" fillId="0" borderId="15" xfId="0" applyNumberFormat="1" applyBorder="1" applyAlignment="1">
      <alignment/>
    </xf>
    <xf numFmtId="0" fontId="0" fillId="0" borderId="15" xfId="0" applyBorder="1" applyAlignment="1">
      <alignment/>
    </xf>
    <xf numFmtId="0" fontId="9" fillId="0" borderId="31" xfId="0" applyFont="1" applyBorder="1" applyAlignment="1">
      <alignment/>
    </xf>
    <xf numFmtId="0" fontId="9" fillId="0" borderId="32" xfId="0" applyFont="1" applyBorder="1" applyAlignment="1">
      <alignment/>
    </xf>
    <xf numFmtId="0" fontId="1" fillId="0" borderId="0" xfId="0" applyFont="1" applyBorder="1" applyAlignment="1">
      <alignment wrapText="1"/>
    </xf>
    <xf numFmtId="0" fontId="2" fillId="0" borderId="13" xfId="0" applyFont="1" applyBorder="1" applyAlignment="1">
      <alignment horizontal="centerContinuous" wrapText="1"/>
    </xf>
    <xf numFmtId="0" fontId="2" fillId="0" borderId="30" xfId="0" applyFont="1" applyBorder="1" applyAlignment="1">
      <alignment horizontal="centerContinuous"/>
    </xf>
    <xf numFmtId="0" fontId="4" fillId="0" borderId="13" xfId="0" applyFont="1" applyBorder="1" applyAlignment="1">
      <alignment/>
    </xf>
    <xf numFmtId="0" fontId="4" fillId="0" borderId="13" xfId="0" applyFont="1" applyFill="1" applyBorder="1" applyAlignment="1">
      <alignment/>
    </xf>
    <xf numFmtId="0" fontId="10" fillId="0" borderId="13" xfId="0" applyFont="1" applyBorder="1" applyAlignment="1">
      <alignment/>
    </xf>
    <xf numFmtId="0" fontId="10" fillId="0" borderId="33" xfId="0" applyFont="1" applyBorder="1" applyAlignment="1">
      <alignment horizontal="centerContinuous"/>
    </xf>
    <xf numFmtId="0" fontId="9" fillId="0" borderId="13" xfId="0" applyFont="1" applyBorder="1" applyAlignment="1">
      <alignment/>
    </xf>
    <xf numFmtId="0" fontId="15" fillId="0" borderId="15" xfId="63" applyBorder="1" applyAlignment="1" applyProtection="1" quotePrefix="1">
      <alignment/>
      <protection/>
    </xf>
    <xf numFmtId="0" fontId="4" fillId="0" borderId="0" xfId="0" applyFont="1" applyFill="1" applyBorder="1" applyAlignment="1">
      <alignment horizontal="center"/>
    </xf>
    <xf numFmtId="4" fontId="4" fillId="0" borderId="20" xfId="0" applyNumberFormat="1" applyFont="1" applyFill="1" applyBorder="1" applyAlignment="1">
      <alignment/>
    </xf>
    <xf numFmtId="4" fontId="4" fillId="0" borderId="34" xfId="0" applyNumberFormat="1" applyFont="1" applyFill="1" applyBorder="1" applyAlignment="1">
      <alignment/>
    </xf>
    <xf numFmtId="3" fontId="4" fillId="0" borderId="25" xfId="0" applyNumberFormat="1" applyFont="1" applyFill="1" applyBorder="1" applyAlignment="1">
      <alignment horizontal="center"/>
    </xf>
    <xf numFmtId="0" fontId="4" fillId="0" borderId="25" xfId="0" applyFont="1" applyFill="1" applyBorder="1" applyAlignment="1">
      <alignment horizontal="center"/>
    </xf>
    <xf numFmtId="3" fontId="4" fillId="0" borderId="26" xfId="0" applyNumberFormat="1" applyFont="1" applyFill="1" applyBorder="1" applyAlignment="1">
      <alignment horizontal="center"/>
    </xf>
    <xf numFmtId="3" fontId="10" fillId="0" borderId="28" xfId="0" applyNumberFormat="1" applyFont="1" applyBorder="1" applyAlignment="1">
      <alignment/>
    </xf>
    <xf numFmtId="3" fontId="11" fillId="0" borderId="28" xfId="0" applyNumberFormat="1" applyFont="1" applyBorder="1" applyAlignment="1">
      <alignment/>
    </xf>
    <xf numFmtId="3" fontId="9" fillId="0" borderId="28" xfId="0" applyNumberFormat="1" applyFont="1" applyBorder="1" applyAlignment="1">
      <alignment/>
    </xf>
    <xf numFmtId="0" fontId="11" fillId="0" borderId="28" xfId="0" applyFont="1" applyBorder="1" applyAlignment="1">
      <alignment horizontal="centerContinuous"/>
    </xf>
    <xf numFmtId="0" fontId="9" fillId="0" borderId="28" xfId="0" applyFont="1" applyBorder="1" applyAlignment="1">
      <alignment horizontal="centerContinuous"/>
    </xf>
    <xf numFmtId="3" fontId="10" fillId="0" borderId="25" xfId="0" applyNumberFormat="1" applyFont="1" applyBorder="1" applyAlignment="1">
      <alignment horizontal="center"/>
    </xf>
    <xf numFmtId="0" fontId="10" fillId="0" borderId="26" xfId="0" applyFont="1" applyBorder="1" applyAlignment="1">
      <alignment horizontal="center"/>
    </xf>
    <xf numFmtId="0" fontId="1" fillId="0" borderId="0" xfId="0" applyFont="1" applyFill="1" applyBorder="1" applyAlignment="1">
      <alignment/>
    </xf>
    <xf numFmtId="4" fontId="5" fillId="33" borderId="0" xfId="0" applyNumberFormat="1" applyFont="1" applyFill="1" applyBorder="1" applyAlignment="1">
      <alignment/>
    </xf>
    <xf numFmtId="4" fontId="17" fillId="33" borderId="0" xfId="0" applyNumberFormat="1" applyFont="1" applyFill="1" applyBorder="1" applyAlignment="1">
      <alignment/>
    </xf>
    <xf numFmtId="0" fontId="0" fillId="0" borderId="0" xfId="0" applyFont="1" applyBorder="1" applyAlignment="1">
      <alignment/>
    </xf>
    <xf numFmtId="0" fontId="9" fillId="0" borderId="15" xfId="0" applyFont="1" applyBorder="1" applyAlignment="1">
      <alignment horizontal="center"/>
    </xf>
    <xf numFmtId="4" fontId="9" fillId="0" borderId="15" xfId="0" applyNumberFormat="1" applyFont="1" applyBorder="1" applyAlignment="1">
      <alignment/>
    </xf>
    <xf numFmtId="4" fontId="0" fillId="0" borderId="15" xfId="0" applyNumberFormat="1" applyBorder="1" applyAlignment="1">
      <alignment/>
    </xf>
    <xf numFmtId="0" fontId="9" fillId="0" borderId="15" xfId="0" applyFont="1" applyBorder="1" applyAlignment="1">
      <alignment horizontal="left"/>
    </xf>
    <xf numFmtId="0" fontId="9" fillId="0" borderId="0" xfId="0" applyFont="1" applyBorder="1" applyAlignment="1">
      <alignment/>
    </xf>
    <xf numFmtId="49" fontId="9" fillId="0" borderId="0" xfId="0" applyNumberFormat="1" applyFont="1" applyBorder="1" applyAlignment="1">
      <alignment horizontal="right"/>
    </xf>
    <xf numFmtId="4" fontId="4" fillId="0" borderId="25" xfId="0" applyNumberFormat="1" applyFont="1" applyBorder="1" applyAlignment="1">
      <alignment/>
    </xf>
    <xf numFmtId="4" fontId="1" fillId="0" borderId="24" xfId="0" applyNumberFormat="1" applyFont="1" applyFill="1" applyBorder="1" applyAlignment="1">
      <alignment/>
    </xf>
    <xf numFmtId="4" fontId="1" fillId="0" borderId="34" xfId="0" applyNumberFormat="1" applyFont="1" applyFill="1" applyBorder="1" applyAlignment="1">
      <alignment/>
    </xf>
    <xf numFmtId="0" fontId="14" fillId="0" borderId="30" xfId="0" applyFont="1" applyBorder="1" applyAlignment="1">
      <alignment/>
    </xf>
    <xf numFmtId="0" fontId="9" fillId="0" borderId="15" xfId="0" applyFont="1" applyBorder="1" applyAlignment="1">
      <alignment/>
    </xf>
    <xf numFmtId="0" fontId="10" fillId="0" borderId="0" xfId="0" applyFont="1" applyFill="1" applyBorder="1" applyAlignment="1">
      <alignment horizontal="centerContinuous"/>
    </xf>
    <xf numFmtId="3" fontId="10" fillId="0" borderId="0" xfId="0" applyNumberFormat="1" applyFont="1" applyFill="1" applyBorder="1" applyAlignment="1">
      <alignment horizontal="centerContinuous"/>
    </xf>
    <xf numFmtId="0" fontId="10" fillId="0" borderId="14" xfId="0" applyFont="1" applyFill="1" applyBorder="1" applyAlignment="1">
      <alignment horizontal="centerContinuous"/>
    </xf>
    <xf numFmtId="4" fontId="1" fillId="33" borderId="0" xfId="0" applyNumberFormat="1" applyFont="1" applyFill="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9" fillId="0" borderId="0"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9" fillId="0" borderId="15"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06" xfId="33"/>
    <cellStyle name="Βασικό_08" xfId="34"/>
    <cellStyle name="Βασικό_2007"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Υπολογισμός"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101</xdr:row>
      <xdr:rowOff>0</xdr:rowOff>
    </xdr:from>
    <xdr:to>
      <xdr:col>25</xdr:col>
      <xdr:colOff>0</xdr:colOff>
      <xdr:row>137</xdr:row>
      <xdr:rowOff>0</xdr:rowOff>
    </xdr:to>
    <xdr:sp>
      <xdr:nvSpPr>
        <xdr:cNvPr id="1" name="Text Box 1"/>
        <xdr:cNvSpPr txBox="1">
          <a:spLocks noChangeArrowheads="1"/>
        </xdr:cNvSpPr>
      </xdr:nvSpPr>
      <xdr:spPr>
        <a:xfrm>
          <a:off x="28575" y="16278225"/>
          <a:ext cx="15163800" cy="580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Έκθεση Ελέγχου Ανεξάρτητων Ορκωτών Ελεγκτών Λογιστών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Προς το Διοικητικό Συμβούλιο του Γ.Ν.Π. “Η ΑΓΙΑ ΣΟΦΙΑ</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Έκθεση επί των Οικονομικών Καταστάσεων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Ελέγξαμε τις ανωτέρω οικονομικές καταστάσεις του Γ.Ν.Π. “Η ΑΓΙΑ ΣΟΦΙΑ”, που αποτελούνται από τον ισολογισμό της 31 Δεκεμβρίου 2010,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000" b="1" i="0" u="none" baseline="0">
              <a:solidFill>
                <a:srgbClr val="000000"/>
              </a:solidFill>
              <a:latin typeface="Arial"/>
              <a:ea typeface="Arial"/>
              <a:cs typeface="Arial"/>
            </a:rPr>
            <a:t>Ευθύνη της Διοίκησης για τις Οικονομικές Καταστάσεις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000" b="1" i="0" u="none" baseline="0">
              <a:solidFill>
                <a:srgbClr val="000000"/>
              </a:solidFill>
              <a:latin typeface="Arial"/>
              <a:ea typeface="Arial"/>
              <a:cs typeface="Arial"/>
            </a:rPr>
            <a:t>Ευθύνη του Ελεγκτή</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του νοσοκομείου,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του νοσοκομείου.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000" b="1" i="0" u="none" baseline="0">
              <a:solidFill>
                <a:srgbClr val="000000"/>
              </a:solidFill>
              <a:latin typeface="Arial"/>
              <a:ea typeface="Arial"/>
              <a:cs typeface="Arial"/>
            </a:rPr>
            <a:t>Γνώμη</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Κατά τη γνώμη μας, οι ανωτέρω οικονομικές καταστάσεις παρουσιάζουν εύλογα, από κάθε ουσιώδη άποψη, την οικονομική θέση του νοσοκομείου κατά την 31 Δεκεμβρίου 2010 και τη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a:t>
          </a:r>
          <a:r>
            <a:rPr lang="en-US" cap="none" sz="1000" b="0" i="0" u="none" baseline="0">
              <a:solidFill>
                <a:srgbClr val="000000"/>
              </a:solidFill>
              <a:latin typeface="Arial"/>
              <a:ea typeface="Arial"/>
              <a:cs typeface="Arial"/>
            </a:rPr>
            <a:t>                                                                                                                                                                                  Αθήνα, 27 Ιουλίου 2011</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ΟΙ ΟΡΚΩΤΟΙ  ΕΛΕΓΚΤΕΣ  ΛΟΓΙΣΤΕΣ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ΑΝΤΩΝΙΟΣ ΠΑΠΑΓΙΑΝΝΗΣ                                                                                     ΝΙΚΟΛΑΟΣ ΣΥΚΑΣ    
</a:t>
          </a:r>
          <a:r>
            <a:rPr lang="en-US" cap="none" sz="1000" b="0" i="0" u="none" baseline="0">
              <a:solidFill>
                <a:srgbClr val="000000"/>
              </a:solidFill>
              <a:latin typeface="Arial"/>
              <a:ea typeface="Arial"/>
              <a:cs typeface="Arial"/>
            </a:rPr>
            <a:t>                                                                                                                         Α.Μ. Σ.Ο.Ε.Λ. 14251                                                                                          Α.Μ. Σ.Ο.Ε.Λ. 27541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Συνεργαζόμενοι Ορκωτοί Λογιστές α.ε.ο.ε.
</a:t>
          </a:r>
          <a:r>
            <a:rPr lang="en-US" cap="none" sz="1000" b="0" i="0" u="none" baseline="0">
              <a:solidFill>
                <a:srgbClr val="000000"/>
              </a:solidFill>
              <a:latin typeface="Arial"/>
              <a:ea typeface="Arial"/>
              <a:cs typeface="Arial"/>
            </a:rPr>
            <a:t>                                                                                                                                                                      μέλος της </a:t>
          </a:r>
          <a:r>
            <a:rPr lang="en-US" cap="none" sz="1000" b="0" i="0" u="none" baseline="0">
              <a:solidFill>
                <a:srgbClr val="000000"/>
              </a:solidFill>
              <a:latin typeface="Arial"/>
              <a:ea typeface="Arial"/>
              <a:cs typeface="Arial"/>
            </a:rPr>
            <a:t>Crowe Horwath International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Φωκ. Νέγρη 3, 11257 Αθήνα - Αρ Μ ΣΟΕΛ 125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5</xdr:col>
      <xdr:colOff>2124075</xdr:colOff>
      <xdr:row>123</xdr:row>
      <xdr:rowOff>85725</xdr:rowOff>
    </xdr:from>
    <xdr:to>
      <xdr:col>8</xdr:col>
      <xdr:colOff>266700</xdr:colOff>
      <xdr:row>127</xdr:row>
      <xdr:rowOff>123825</xdr:rowOff>
    </xdr:to>
    <xdr:pic>
      <xdr:nvPicPr>
        <xdr:cNvPr id="2" name="Picture 3" descr="logo sol el 2010"/>
        <xdr:cNvPicPr preferRelativeResize="1">
          <a:picLocks noChangeAspect="1"/>
        </xdr:cNvPicPr>
      </xdr:nvPicPr>
      <xdr:blipFill>
        <a:blip r:embed="rId1"/>
        <a:stretch>
          <a:fillRect/>
        </a:stretch>
      </xdr:blipFill>
      <xdr:spPr>
        <a:xfrm>
          <a:off x="2943225" y="19897725"/>
          <a:ext cx="14573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9"/>
  <sheetViews>
    <sheetView tabSelected="1" view="pageBreakPreview" zoomScale="78" zoomScaleSheetLayoutView="78" zoomScalePageLayoutView="0" workbookViewId="0" topLeftCell="A1">
      <selection activeCell="AB48" sqref="AB48"/>
    </sheetView>
  </sheetViews>
  <sheetFormatPr defaultColWidth="9.00390625" defaultRowHeight="12.75"/>
  <cols>
    <col min="1" max="1" width="0.6171875" style="0" customWidth="1"/>
    <col min="2" max="2" width="2.125" style="0" customWidth="1"/>
    <col min="3" max="3" width="2.75390625" style="0" customWidth="1"/>
    <col min="4" max="5" width="2.625" style="0" customWidth="1"/>
    <col min="6" max="6" width="30.75390625" style="0" customWidth="1"/>
    <col min="7" max="7" width="12.125" style="27" customWidth="1"/>
    <col min="8" max="8" width="0.6171875" style="27" customWidth="1"/>
    <col min="9" max="9" width="13.75390625" style="27" customWidth="1"/>
    <col min="10" max="10" width="0.6171875" style="27" customWidth="1"/>
    <col min="11" max="11" width="13.875" style="27" customWidth="1"/>
    <col min="12" max="12" width="0.875" style="0" customWidth="1"/>
    <col min="13" max="13" width="12.25390625" style="0" customWidth="1"/>
    <col min="14" max="14" width="0.37109375" style="0" customWidth="1"/>
    <col min="15" max="15" width="12.625" style="0" customWidth="1"/>
    <col min="16" max="16" width="0.37109375" style="0" customWidth="1"/>
    <col min="17" max="17" width="13.25390625" style="0" customWidth="1"/>
    <col min="18" max="18" width="0.875" style="38" customWidth="1"/>
    <col min="19" max="19" width="2.25390625" style="0" customWidth="1"/>
    <col min="20" max="20" width="2.00390625" style="0" customWidth="1"/>
    <col min="21" max="21" width="3.125" style="0" customWidth="1"/>
    <col min="22" max="22" width="38.75390625" style="0" customWidth="1"/>
    <col min="23" max="23" width="14.75390625" style="27" customWidth="1"/>
    <col min="24" max="24" width="1.00390625" style="0" customWidth="1"/>
    <col min="25" max="25" width="14.375" style="0" customWidth="1"/>
    <col min="26" max="26" width="0.74609375" style="0" hidden="1" customWidth="1"/>
    <col min="27" max="27" width="14.625" style="0" customWidth="1"/>
    <col min="28" max="28" width="15.25390625" style="0" bestFit="1" customWidth="1"/>
  </cols>
  <sheetData>
    <row r="1" spans="1:26" ht="12">
      <c r="A1" s="18"/>
      <c r="B1" s="1"/>
      <c r="C1" s="2"/>
      <c r="D1" s="3"/>
      <c r="E1" s="3"/>
      <c r="F1" s="3"/>
      <c r="G1" s="4"/>
      <c r="H1" s="4"/>
      <c r="I1" s="4"/>
      <c r="J1" s="4"/>
      <c r="K1" s="4"/>
      <c r="L1" s="3"/>
      <c r="M1" s="3"/>
      <c r="N1" s="3"/>
      <c r="O1" s="3"/>
      <c r="P1" s="3"/>
      <c r="Q1" s="3"/>
      <c r="R1" s="3"/>
      <c r="S1" s="3"/>
      <c r="T1" s="3"/>
      <c r="U1" s="3"/>
      <c r="V1" s="3"/>
      <c r="W1" s="4"/>
      <c r="X1" s="3"/>
      <c r="Y1" s="5"/>
      <c r="Z1" s="6"/>
    </row>
    <row r="2" spans="1:26" ht="15">
      <c r="A2" s="18"/>
      <c r="B2" s="150" t="s">
        <v>0</v>
      </c>
      <c r="C2" s="151"/>
      <c r="D2" s="151"/>
      <c r="E2" s="151"/>
      <c r="F2" s="151"/>
      <c r="G2" s="151"/>
      <c r="H2" s="151"/>
      <c r="I2" s="151"/>
      <c r="J2" s="151"/>
      <c r="K2" s="151"/>
      <c r="L2" s="151"/>
      <c r="M2" s="151"/>
      <c r="N2" s="151"/>
      <c r="O2" s="151"/>
      <c r="P2" s="151"/>
      <c r="Q2" s="151"/>
      <c r="R2" s="151"/>
      <c r="S2" s="151"/>
      <c r="T2" s="151"/>
      <c r="U2" s="151"/>
      <c r="V2" s="151"/>
      <c r="W2" s="151"/>
      <c r="X2" s="151"/>
      <c r="Y2" s="152"/>
      <c r="Z2" s="8"/>
    </row>
    <row r="3" spans="1:26" ht="15">
      <c r="A3" s="109"/>
      <c r="B3" s="110" t="s">
        <v>1</v>
      </c>
      <c r="C3" s="9"/>
      <c r="D3" s="10"/>
      <c r="E3" s="10"/>
      <c r="F3" s="10"/>
      <c r="G3" s="11"/>
      <c r="H3" s="11"/>
      <c r="I3" s="11"/>
      <c r="J3" s="11"/>
      <c r="K3" s="11"/>
      <c r="L3" s="10"/>
      <c r="M3" s="10"/>
      <c r="N3" s="10"/>
      <c r="O3" s="10"/>
      <c r="P3" s="10"/>
      <c r="Q3" s="10"/>
      <c r="R3" s="10"/>
      <c r="S3" s="10"/>
      <c r="T3" s="10"/>
      <c r="U3" s="10"/>
      <c r="V3" s="10"/>
      <c r="W3" s="11"/>
      <c r="X3" s="10"/>
      <c r="Y3" s="12"/>
      <c r="Z3" s="8"/>
    </row>
    <row r="4" spans="1:26" ht="15">
      <c r="A4" s="109"/>
      <c r="B4" s="110" t="s">
        <v>2</v>
      </c>
      <c r="C4" s="9"/>
      <c r="D4" s="10"/>
      <c r="E4" s="10"/>
      <c r="F4" s="10"/>
      <c r="G4" s="11"/>
      <c r="H4" s="11"/>
      <c r="I4" s="11"/>
      <c r="J4" s="11"/>
      <c r="K4" s="11"/>
      <c r="L4" s="10"/>
      <c r="M4" s="10"/>
      <c r="N4" s="10"/>
      <c r="O4" s="10"/>
      <c r="P4" s="10"/>
      <c r="Q4" s="10"/>
      <c r="R4" s="10"/>
      <c r="S4" s="10"/>
      <c r="T4" s="10"/>
      <c r="U4" s="10"/>
      <c r="V4" s="10"/>
      <c r="W4" s="11"/>
      <c r="X4" s="10"/>
      <c r="Y4" s="12"/>
      <c r="Z4" s="8"/>
    </row>
    <row r="5" spans="1:26" ht="15">
      <c r="A5" s="109"/>
      <c r="B5" s="110" t="s">
        <v>3</v>
      </c>
      <c r="C5" s="9"/>
      <c r="D5" s="10"/>
      <c r="E5" s="10"/>
      <c r="F5" s="10"/>
      <c r="G5" s="11"/>
      <c r="H5" s="11"/>
      <c r="I5" s="11"/>
      <c r="J5" s="11"/>
      <c r="K5" s="11"/>
      <c r="L5" s="10"/>
      <c r="M5" s="10"/>
      <c r="N5" s="10"/>
      <c r="O5" s="10"/>
      <c r="P5" s="10"/>
      <c r="Q5" s="10"/>
      <c r="R5" s="10"/>
      <c r="S5" s="10"/>
      <c r="T5" s="10"/>
      <c r="U5" s="10"/>
      <c r="V5" s="10"/>
      <c r="W5" s="11"/>
      <c r="X5" s="10"/>
      <c r="Y5" s="12"/>
      <c r="Z5" s="8"/>
    </row>
    <row r="6" spans="1:26" ht="15.75" thickBot="1">
      <c r="A6" s="18"/>
      <c r="B6" s="111" t="s">
        <v>120</v>
      </c>
      <c r="C6" s="13"/>
      <c r="D6" s="14"/>
      <c r="E6" s="14"/>
      <c r="F6" s="14"/>
      <c r="G6" s="15"/>
      <c r="H6" s="15"/>
      <c r="I6" s="15"/>
      <c r="J6" s="15"/>
      <c r="K6" s="15"/>
      <c r="L6" s="14"/>
      <c r="M6" s="14"/>
      <c r="N6" s="14"/>
      <c r="O6" s="14"/>
      <c r="P6" s="14"/>
      <c r="Q6" s="14"/>
      <c r="R6" s="14"/>
      <c r="S6" s="14"/>
      <c r="T6" s="14"/>
      <c r="U6" s="14"/>
      <c r="V6" s="14"/>
      <c r="W6" s="15"/>
      <c r="X6" s="14"/>
      <c r="Y6" s="16"/>
      <c r="Z6" s="17"/>
    </row>
    <row r="7" spans="1:26" ht="12">
      <c r="A7" s="18"/>
      <c r="B7" s="7"/>
      <c r="C7" s="18"/>
      <c r="D7" s="19"/>
      <c r="E7" s="19"/>
      <c r="F7" s="19"/>
      <c r="G7" s="20"/>
      <c r="H7" s="20"/>
      <c r="I7" s="20"/>
      <c r="J7" s="20"/>
      <c r="K7" s="20"/>
      <c r="L7" s="19"/>
      <c r="M7" s="19"/>
      <c r="N7" s="19"/>
      <c r="O7" s="19"/>
      <c r="P7" s="19"/>
      <c r="Q7" s="19"/>
      <c r="R7" s="19"/>
      <c r="S7" s="21"/>
      <c r="T7" s="19"/>
      <c r="U7" s="19"/>
      <c r="V7" s="19"/>
      <c r="W7" s="20"/>
      <c r="X7" s="19"/>
      <c r="Y7" s="22"/>
      <c r="Z7" s="8"/>
    </row>
    <row r="8" spans="1:28" ht="12.75" customHeight="1">
      <c r="A8" s="18"/>
      <c r="B8" s="7"/>
      <c r="C8" s="18"/>
      <c r="D8" s="19"/>
      <c r="E8" s="19"/>
      <c r="F8" s="19"/>
      <c r="G8" s="23" t="s">
        <v>121</v>
      </c>
      <c r="H8" s="23"/>
      <c r="I8" s="24"/>
      <c r="J8" s="24"/>
      <c r="K8" s="24"/>
      <c r="L8" s="19"/>
      <c r="M8" s="38"/>
      <c r="N8" s="25"/>
      <c r="O8" s="23" t="s">
        <v>122</v>
      </c>
      <c r="P8" s="25"/>
      <c r="Q8" s="25"/>
      <c r="R8" s="19"/>
      <c r="S8" s="26"/>
      <c r="T8" s="19"/>
      <c r="U8" s="19"/>
      <c r="V8" s="19"/>
      <c r="W8" s="20"/>
      <c r="X8" s="19"/>
      <c r="Y8" s="22"/>
      <c r="Z8" s="8"/>
      <c r="AB8" s="27"/>
    </row>
    <row r="9" spans="1:28" ht="13.5" customHeight="1">
      <c r="A9" s="18"/>
      <c r="B9" s="112" t="s">
        <v>4</v>
      </c>
      <c r="C9" s="18"/>
      <c r="D9" s="19"/>
      <c r="E9" s="19"/>
      <c r="F9" s="19"/>
      <c r="G9" s="121" t="s">
        <v>5</v>
      </c>
      <c r="H9" s="31"/>
      <c r="I9" s="121" t="s">
        <v>6</v>
      </c>
      <c r="J9" s="31"/>
      <c r="K9" s="121" t="s">
        <v>123</v>
      </c>
      <c r="L9" s="19"/>
      <c r="M9" s="122" t="s">
        <v>5</v>
      </c>
      <c r="N9" s="118"/>
      <c r="O9" s="122" t="s">
        <v>6</v>
      </c>
      <c r="P9" s="118"/>
      <c r="Q9" s="122" t="s">
        <v>123</v>
      </c>
      <c r="R9" s="19"/>
      <c r="S9" s="30" t="s">
        <v>7</v>
      </c>
      <c r="T9" s="19"/>
      <c r="U9" s="19"/>
      <c r="V9" s="19"/>
      <c r="W9" s="31" t="s">
        <v>124</v>
      </c>
      <c r="X9" s="32"/>
      <c r="Y9" s="33" t="s">
        <v>125</v>
      </c>
      <c r="Z9" s="8"/>
      <c r="AB9" s="27"/>
    </row>
    <row r="10" spans="1:28" ht="12">
      <c r="A10" s="18"/>
      <c r="B10" s="112" t="s">
        <v>8</v>
      </c>
      <c r="C10" s="28" t="s">
        <v>9</v>
      </c>
      <c r="D10" s="29"/>
      <c r="E10" s="29"/>
      <c r="F10" s="29"/>
      <c r="G10" s="34"/>
      <c r="H10" s="34"/>
      <c r="I10" s="34"/>
      <c r="J10" s="34"/>
      <c r="K10" s="34"/>
      <c r="L10" s="19"/>
      <c r="M10" s="20"/>
      <c r="N10" s="20"/>
      <c r="O10" s="20"/>
      <c r="P10" s="20"/>
      <c r="Q10" s="20"/>
      <c r="R10" s="19"/>
      <c r="S10" s="30" t="s">
        <v>10</v>
      </c>
      <c r="T10" s="29" t="s">
        <v>11</v>
      </c>
      <c r="U10" s="19"/>
      <c r="V10" s="19"/>
      <c r="W10" s="121" t="s">
        <v>126</v>
      </c>
      <c r="X10" s="32"/>
      <c r="Y10" s="123" t="s">
        <v>113</v>
      </c>
      <c r="Z10" s="8"/>
      <c r="AB10" s="27"/>
    </row>
    <row r="11" spans="1:28" ht="12">
      <c r="A11" s="18"/>
      <c r="B11" s="7"/>
      <c r="C11" s="28" t="s">
        <v>12</v>
      </c>
      <c r="D11" s="29" t="s">
        <v>13</v>
      </c>
      <c r="E11" s="29"/>
      <c r="F11" s="29"/>
      <c r="G11" s="34"/>
      <c r="H11" s="34"/>
      <c r="I11" s="34"/>
      <c r="J11" s="34"/>
      <c r="K11" s="34"/>
      <c r="L11" s="19"/>
      <c r="M11" s="20"/>
      <c r="N11" s="20"/>
      <c r="O11" s="20"/>
      <c r="P11" s="20"/>
      <c r="Q11" s="20"/>
      <c r="R11" s="19"/>
      <c r="S11" s="26"/>
      <c r="T11" s="29" t="s">
        <v>14</v>
      </c>
      <c r="U11" s="29" t="s">
        <v>15</v>
      </c>
      <c r="V11" s="19"/>
      <c r="W11" s="20"/>
      <c r="X11" s="19"/>
      <c r="Y11" s="22"/>
      <c r="Z11" s="8"/>
      <c r="AB11" s="27"/>
    </row>
    <row r="12" spans="1:28" ht="12.75" thickBot="1">
      <c r="A12" s="18"/>
      <c r="B12" s="7"/>
      <c r="C12" s="28"/>
      <c r="D12" s="19" t="s">
        <v>16</v>
      </c>
      <c r="E12" s="19"/>
      <c r="F12" s="19" t="s">
        <v>17</v>
      </c>
      <c r="G12" s="34">
        <v>340760</v>
      </c>
      <c r="H12" s="34"/>
      <c r="I12" s="34">
        <v>0</v>
      </c>
      <c r="J12" s="34"/>
      <c r="K12" s="34">
        <f aca="true" t="shared" si="0" ref="K12:K17">G12-I12</f>
        <v>340760</v>
      </c>
      <c r="L12" s="19"/>
      <c r="M12" s="34">
        <v>340760</v>
      </c>
      <c r="N12" s="34"/>
      <c r="O12" s="34">
        <v>0</v>
      </c>
      <c r="P12" s="34"/>
      <c r="Q12" s="34">
        <f>M12-O12</f>
        <v>340760</v>
      </c>
      <c r="R12" s="19"/>
      <c r="S12" s="26"/>
      <c r="T12" s="19"/>
      <c r="U12" s="19" t="s">
        <v>16</v>
      </c>
      <c r="V12" s="19" t="s">
        <v>18</v>
      </c>
      <c r="W12" s="35">
        <v>27850163.25</v>
      </c>
      <c r="X12" s="34"/>
      <c r="Y12" s="142">
        <v>27850163.25</v>
      </c>
      <c r="Z12" s="8"/>
      <c r="AB12" s="27"/>
    </row>
    <row r="13" spans="1:28" ht="12.75" thickTop="1">
      <c r="A13" s="18"/>
      <c r="B13" s="7"/>
      <c r="C13" s="18"/>
      <c r="D13" s="19" t="s">
        <v>19</v>
      </c>
      <c r="E13" s="19"/>
      <c r="F13" s="19" t="s">
        <v>20</v>
      </c>
      <c r="G13" s="34">
        <v>15827916</v>
      </c>
      <c r="H13" s="34"/>
      <c r="I13" s="34">
        <v>8826831.8</v>
      </c>
      <c r="J13" s="34"/>
      <c r="K13" s="34">
        <f t="shared" si="0"/>
        <v>7001084.199999999</v>
      </c>
      <c r="L13" s="19"/>
      <c r="M13" s="34">
        <v>15827916</v>
      </c>
      <c r="N13" s="34"/>
      <c r="O13" s="34">
        <v>7560598.84</v>
      </c>
      <c r="P13" s="34"/>
      <c r="Q13" s="34">
        <f>M13-O13</f>
        <v>8267317.16</v>
      </c>
      <c r="R13" s="19"/>
      <c r="S13" s="26"/>
      <c r="T13" s="29" t="s">
        <v>12</v>
      </c>
      <c r="U13" s="29" t="s">
        <v>21</v>
      </c>
      <c r="V13" s="36"/>
      <c r="W13" s="34"/>
      <c r="X13" s="34"/>
      <c r="Y13" s="37"/>
      <c r="Z13" s="8"/>
      <c r="AB13" s="27"/>
    </row>
    <row r="14" spans="1:28" ht="12">
      <c r="A14" s="18"/>
      <c r="B14" s="7"/>
      <c r="C14" s="18"/>
      <c r="D14" s="19" t="s">
        <v>22</v>
      </c>
      <c r="E14" s="19"/>
      <c r="F14" s="19" t="s">
        <v>23</v>
      </c>
      <c r="G14" s="34"/>
      <c r="H14" s="34"/>
      <c r="I14" s="34"/>
      <c r="J14" s="34"/>
      <c r="K14" s="34"/>
      <c r="L14" s="19"/>
      <c r="M14" s="34"/>
      <c r="N14" s="34"/>
      <c r="O14" s="34"/>
      <c r="P14" s="34"/>
      <c r="Q14" s="34"/>
      <c r="R14" s="19"/>
      <c r="S14" s="26"/>
      <c r="T14" s="29"/>
      <c r="U14" s="29" t="s">
        <v>24</v>
      </c>
      <c r="V14" s="36"/>
      <c r="W14" s="34"/>
      <c r="X14" s="34"/>
      <c r="Y14" s="37"/>
      <c r="Z14" s="8"/>
      <c r="AB14" s="27"/>
    </row>
    <row r="15" spans="1:28" ht="12">
      <c r="A15" s="18"/>
      <c r="B15" s="7"/>
      <c r="C15" s="18"/>
      <c r="D15" s="19"/>
      <c r="E15" s="19"/>
      <c r="F15" s="19" t="s">
        <v>25</v>
      </c>
      <c r="G15" s="34">
        <v>15783481.64</v>
      </c>
      <c r="H15" s="34"/>
      <c r="I15" s="34">
        <v>11939990.07</v>
      </c>
      <c r="J15" s="34"/>
      <c r="K15" s="34">
        <f t="shared" si="0"/>
        <v>3843491.5700000003</v>
      </c>
      <c r="L15" s="19"/>
      <c r="M15" s="34">
        <v>13183888.35</v>
      </c>
      <c r="N15" s="34"/>
      <c r="O15" s="34">
        <v>11156807.54</v>
      </c>
      <c r="P15" s="34"/>
      <c r="Q15" s="34">
        <f>M15-O15</f>
        <v>2027080.8100000005</v>
      </c>
      <c r="R15" s="19"/>
      <c r="S15" s="26"/>
      <c r="T15" s="29"/>
      <c r="U15" s="19" t="s">
        <v>16</v>
      </c>
      <c r="V15" s="19" t="s">
        <v>26</v>
      </c>
      <c r="W15" s="34">
        <v>4165.05</v>
      </c>
      <c r="X15" s="34"/>
      <c r="Y15" s="37">
        <v>4165.05</v>
      </c>
      <c r="Z15" s="8"/>
      <c r="AB15" s="27"/>
    </row>
    <row r="16" spans="1:28" ht="12">
      <c r="A16" s="18"/>
      <c r="B16" s="7"/>
      <c r="C16" s="18"/>
      <c r="D16" s="19" t="s">
        <v>27</v>
      </c>
      <c r="E16" s="19"/>
      <c r="F16" s="19" t="s">
        <v>28</v>
      </c>
      <c r="G16" s="34">
        <v>87808.46</v>
      </c>
      <c r="H16" s="34"/>
      <c r="I16" s="34">
        <v>80769.56</v>
      </c>
      <c r="J16" s="34"/>
      <c r="K16" s="34">
        <f t="shared" si="0"/>
        <v>7038.900000000009</v>
      </c>
      <c r="L16" s="19"/>
      <c r="M16" s="34">
        <v>87808.46</v>
      </c>
      <c r="N16" s="34"/>
      <c r="O16" s="34">
        <v>69939.82</v>
      </c>
      <c r="P16" s="34"/>
      <c r="Q16" s="34">
        <f>M16-O16</f>
        <v>17868.64</v>
      </c>
      <c r="R16" s="19"/>
      <c r="S16" s="26"/>
      <c r="T16" s="29"/>
      <c r="U16" s="19" t="s">
        <v>19</v>
      </c>
      <c r="V16" s="19" t="s">
        <v>29</v>
      </c>
      <c r="W16" s="34">
        <f>3857101.01+3410465.13</f>
        <v>7267566.14</v>
      </c>
      <c r="X16" s="34"/>
      <c r="Y16" s="37">
        <f>3953608.32-4165.05-22185.58</f>
        <v>3927257.69</v>
      </c>
      <c r="Z16" s="8"/>
      <c r="AA16" s="40"/>
      <c r="AB16" s="27"/>
    </row>
    <row r="17" spans="1:28" ht="12">
      <c r="A17" s="18"/>
      <c r="B17" s="7"/>
      <c r="C17" s="18"/>
      <c r="D17" s="19" t="s">
        <v>30</v>
      </c>
      <c r="E17" s="19"/>
      <c r="F17" s="19" t="s">
        <v>31</v>
      </c>
      <c r="G17" s="34">
        <v>6932018.31</v>
      </c>
      <c r="H17" s="34"/>
      <c r="I17" s="34">
        <v>5168667.41</v>
      </c>
      <c r="J17" s="34"/>
      <c r="K17" s="34">
        <f t="shared" si="0"/>
        <v>1763350.8999999994</v>
      </c>
      <c r="L17" s="19"/>
      <c r="M17" s="34">
        <v>5238034.07</v>
      </c>
      <c r="N17" s="34"/>
      <c r="O17" s="34">
        <v>4791733.35</v>
      </c>
      <c r="P17" s="34"/>
      <c r="Q17" s="34">
        <f>M17-O17</f>
        <v>446300.72000000067</v>
      </c>
      <c r="R17" s="19"/>
      <c r="S17" s="26"/>
      <c r="T17" s="29"/>
      <c r="U17" s="19" t="s">
        <v>22</v>
      </c>
      <c r="V17" s="19" t="s">
        <v>32</v>
      </c>
      <c r="W17" s="34">
        <v>1812282.7</v>
      </c>
      <c r="X17" s="34"/>
      <c r="Y17" s="37">
        <v>1910962.7</v>
      </c>
      <c r="Z17" s="8"/>
      <c r="AA17" s="40"/>
      <c r="AB17" s="27"/>
    </row>
    <row r="18" spans="1:28" ht="12.75" thickBot="1">
      <c r="A18" s="18"/>
      <c r="B18" s="7"/>
      <c r="C18" s="18"/>
      <c r="D18" s="19" t="s">
        <v>33</v>
      </c>
      <c r="E18" s="19"/>
      <c r="F18" s="19"/>
      <c r="G18" s="39">
        <f>SUM(G12:G17)</f>
        <v>38971984.410000004</v>
      </c>
      <c r="H18" s="34"/>
      <c r="I18" s="39">
        <f>SUM(I12:I17)</f>
        <v>26016258.84</v>
      </c>
      <c r="J18" s="34"/>
      <c r="K18" s="39">
        <f>SUM(K12:K17)</f>
        <v>12955725.57</v>
      </c>
      <c r="L18" s="19"/>
      <c r="M18" s="39">
        <f>SUM(M12:M17)</f>
        <v>34678406.88</v>
      </c>
      <c r="N18" s="34">
        <f>SUM(N13:N17)</f>
        <v>0</v>
      </c>
      <c r="O18" s="39">
        <f>SUM(O12:O17)</f>
        <v>23579079.549999997</v>
      </c>
      <c r="P18" s="34">
        <f>SUM(P13:P17)</f>
        <v>0</v>
      </c>
      <c r="Q18" s="39">
        <f>SUM(Q12:Q17)</f>
        <v>11099327.330000002</v>
      </c>
      <c r="R18" s="19"/>
      <c r="S18" s="26"/>
      <c r="T18" s="38"/>
      <c r="U18" s="38"/>
      <c r="V18" s="38"/>
      <c r="W18" s="39">
        <f>SUM(W15:W17)</f>
        <v>9084013.889999999</v>
      </c>
      <c r="X18" s="38"/>
      <c r="Y18" s="143">
        <f>SUM(Y15:Y17)</f>
        <v>5842385.4399999995</v>
      </c>
      <c r="Z18" s="8"/>
      <c r="AA18" s="40"/>
      <c r="AB18" s="27"/>
    </row>
    <row r="19" spans="1:28" ht="12.75" thickTop="1">
      <c r="A19" s="18"/>
      <c r="B19" s="7"/>
      <c r="C19" s="28"/>
      <c r="D19" s="29"/>
      <c r="E19" s="29"/>
      <c r="F19" s="29"/>
      <c r="G19" s="20"/>
      <c r="H19" s="20"/>
      <c r="I19" s="20"/>
      <c r="J19" s="20"/>
      <c r="K19" s="20"/>
      <c r="L19" s="19"/>
      <c r="M19" s="34"/>
      <c r="N19" s="34"/>
      <c r="O19" s="34"/>
      <c r="P19" s="34"/>
      <c r="Q19" s="34"/>
      <c r="R19" s="19"/>
      <c r="S19" s="26"/>
      <c r="T19" s="29" t="s">
        <v>34</v>
      </c>
      <c r="U19" s="29" t="s">
        <v>35</v>
      </c>
      <c r="V19" s="29"/>
      <c r="W19" s="34"/>
      <c r="X19" s="34"/>
      <c r="Y19" s="37"/>
      <c r="Z19" s="8"/>
      <c r="AB19" s="27"/>
    </row>
    <row r="20" spans="1:28" ht="12.75" thickBot="1">
      <c r="A20" s="18"/>
      <c r="B20" s="7"/>
      <c r="C20" s="28" t="s">
        <v>37</v>
      </c>
      <c r="D20" s="29" t="s">
        <v>38</v>
      </c>
      <c r="E20" s="29"/>
      <c r="F20" s="29"/>
      <c r="G20" s="20"/>
      <c r="H20" s="20"/>
      <c r="I20" s="20"/>
      <c r="J20" s="20"/>
      <c r="K20" s="20"/>
      <c r="L20" s="19"/>
      <c r="M20" s="34"/>
      <c r="N20" s="34"/>
      <c r="O20" s="34"/>
      <c r="P20" s="34"/>
      <c r="Q20" s="34"/>
      <c r="R20" s="19"/>
      <c r="S20" s="26"/>
      <c r="T20" s="29"/>
      <c r="U20" s="19" t="s">
        <v>19</v>
      </c>
      <c r="V20" s="19" t="s">
        <v>36</v>
      </c>
      <c r="W20" s="35">
        <v>-25407.28</v>
      </c>
      <c r="X20" s="34"/>
      <c r="Y20" s="142">
        <v>22185.58</v>
      </c>
      <c r="Z20" s="8"/>
      <c r="AA20" s="40"/>
      <c r="AB20" s="34"/>
    </row>
    <row r="21" spans="1:28" ht="12.75" thickTop="1">
      <c r="A21" s="18"/>
      <c r="B21" s="7"/>
      <c r="C21" s="28"/>
      <c r="D21" s="29" t="s">
        <v>39</v>
      </c>
      <c r="E21" s="19"/>
      <c r="F21" s="19"/>
      <c r="G21" s="20"/>
      <c r="H21" s="20"/>
      <c r="I21" s="34"/>
      <c r="J21" s="34"/>
      <c r="K21" s="34"/>
      <c r="L21" s="19"/>
      <c r="M21" s="34"/>
      <c r="N21" s="34"/>
      <c r="O21" s="34"/>
      <c r="P21" s="34"/>
      <c r="Q21" s="34"/>
      <c r="R21" s="19"/>
      <c r="S21" s="26"/>
      <c r="T21" s="29"/>
      <c r="U21" s="29"/>
      <c r="V21" s="29"/>
      <c r="W21" s="34"/>
      <c r="X21" s="34"/>
      <c r="Y21" s="37"/>
      <c r="Z21" s="8"/>
      <c r="AA21" s="34"/>
      <c r="AB21" s="34"/>
    </row>
    <row r="22" spans="1:28" ht="15" thickBot="1">
      <c r="A22" s="18"/>
      <c r="B22" s="7"/>
      <c r="C22" s="41"/>
      <c r="D22" s="19" t="s">
        <v>16</v>
      </c>
      <c r="E22" s="19"/>
      <c r="F22" s="19" t="s">
        <v>42</v>
      </c>
      <c r="G22" s="20"/>
      <c r="H22" s="20"/>
      <c r="I22" s="34"/>
      <c r="J22" s="34"/>
      <c r="K22" s="35">
        <v>49990.9</v>
      </c>
      <c r="L22" s="19"/>
      <c r="M22" s="34"/>
      <c r="N22" s="34"/>
      <c r="O22" s="34"/>
      <c r="P22" s="34"/>
      <c r="Q22" s="35">
        <v>97583.76</v>
      </c>
      <c r="R22" s="19"/>
      <c r="S22" s="26"/>
      <c r="T22" s="29" t="s">
        <v>40</v>
      </c>
      <c r="U22" s="29" t="s">
        <v>41</v>
      </c>
      <c r="V22" s="29"/>
      <c r="W22" s="34"/>
      <c r="X22" s="34"/>
      <c r="Y22" s="37"/>
      <c r="Z22" s="8"/>
      <c r="AA22" s="40"/>
      <c r="AB22" s="27"/>
    </row>
    <row r="23" spans="1:28" ht="13.5" thickBot="1" thickTop="1">
      <c r="A23" s="18"/>
      <c r="B23" s="7"/>
      <c r="C23" s="18" t="s">
        <v>44</v>
      </c>
      <c r="D23" s="19"/>
      <c r="E23" s="19"/>
      <c r="F23" s="19"/>
      <c r="G23" s="20"/>
      <c r="H23" s="20"/>
      <c r="I23" s="34"/>
      <c r="J23" s="34"/>
      <c r="K23" s="35">
        <f>K18+K22</f>
        <v>13005716.47</v>
      </c>
      <c r="L23" s="19"/>
      <c r="M23" s="34"/>
      <c r="N23" s="34"/>
      <c r="O23" s="34"/>
      <c r="P23" s="34"/>
      <c r="Q23" s="35">
        <f>Q18+Q22</f>
        <v>11196911.090000002</v>
      </c>
      <c r="R23" s="19"/>
      <c r="S23" s="26"/>
      <c r="T23" s="29"/>
      <c r="U23" s="38"/>
      <c r="V23" s="19" t="s">
        <v>43</v>
      </c>
      <c r="W23" s="34">
        <f>W62</f>
        <v>-10425966.039999992</v>
      </c>
      <c r="X23" s="34"/>
      <c r="Y23" s="37">
        <v>-12402712.66</v>
      </c>
      <c r="Z23" s="8"/>
      <c r="AB23" s="27"/>
    </row>
    <row r="24" spans="1:28" ht="13.5" thickBot="1" thickTop="1">
      <c r="A24" s="18"/>
      <c r="B24" s="112" t="s">
        <v>45</v>
      </c>
      <c r="C24" s="28" t="s">
        <v>46</v>
      </c>
      <c r="D24" s="29"/>
      <c r="E24" s="29"/>
      <c r="F24" s="29"/>
      <c r="G24" s="20"/>
      <c r="H24" s="20"/>
      <c r="I24" s="34"/>
      <c r="J24" s="34"/>
      <c r="K24" s="34"/>
      <c r="L24" s="19"/>
      <c r="M24" s="34"/>
      <c r="N24" s="34"/>
      <c r="O24" s="34"/>
      <c r="P24" s="34"/>
      <c r="Q24" s="34"/>
      <c r="R24" s="42"/>
      <c r="S24" s="26"/>
      <c r="T24" s="29"/>
      <c r="U24" s="38"/>
      <c r="V24" s="19" t="s">
        <v>127</v>
      </c>
      <c r="W24" s="35">
        <f>W64</f>
        <v>-68429442.09</v>
      </c>
      <c r="X24" s="34"/>
      <c r="Y24" s="142">
        <v>-56026729.43</v>
      </c>
      <c r="Z24" s="8"/>
      <c r="AA24" s="40"/>
      <c r="AB24" s="27"/>
    </row>
    <row r="25" spans="1:28" ht="13.5" thickBot="1" thickTop="1">
      <c r="A25" s="18"/>
      <c r="B25" s="112"/>
      <c r="C25" s="28" t="s">
        <v>14</v>
      </c>
      <c r="D25" s="29" t="s">
        <v>47</v>
      </c>
      <c r="E25" s="29"/>
      <c r="F25" s="29"/>
      <c r="G25" s="20"/>
      <c r="H25" s="20"/>
      <c r="I25" s="34"/>
      <c r="J25" s="34"/>
      <c r="K25" s="34"/>
      <c r="L25" s="19"/>
      <c r="M25" s="34"/>
      <c r="N25" s="34"/>
      <c r="O25" s="34"/>
      <c r="P25" s="34"/>
      <c r="Q25" s="34"/>
      <c r="R25" s="19"/>
      <c r="S25" s="26"/>
      <c r="T25" s="29"/>
      <c r="U25" s="38"/>
      <c r="V25" s="19"/>
      <c r="W25" s="35">
        <f>SUM(W23:W24)</f>
        <v>-78855408.13</v>
      </c>
      <c r="X25" s="34"/>
      <c r="Y25" s="142">
        <f>SUM(Y23:Y24)</f>
        <v>-68429442.09</v>
      </c>
      <c r="Z25" s="8"/>
      <c r="AB25" s="34"/>
    </row>
    <row r="26" spans="1:28" ht="13.5" thickBot="1" thickTop="1">
      <c r="A26" s="18"/>
      <c r="B26" s="7"/>
      <c r="C26" s="18"/>
      <c r="D26" s="19" t="s">
        <v>22</v>
      </c>
      <c r="E26" s="38"/>
      <c r="F26" s="19" t="s">
        <v>49</v>
      </c>
      <c r="G26" s="20"/>
      <c r="H26" s="20"/>
      <c r="I26" s="34"/>
      <c r="J26" s="34"/>
      <c r="K26" s="51"/>
      <c r="L26" s="19"/>
      <c r="M26" s="34"/>
      <c r="N26" s="34"/>
      <c r="O26" s="34"/>
      <c r="P26" s="34"/>
      <c r="Q26" s="34"/>
      <c r="R26" s="42"/>
      <c r="S26" s="26"/>
      <c r="T26" s="19" t="s">
        <v>48</v>
      </c>
      <c r="U26" s="19"/>
      <c r="V26" s="19"/>
      <c r="W26" s="35">
        <f>W12+W18+W20+W25</f>
        <v>-41946638.269999996</v>
      </c>
      <c r="X26" s="34"/>
      <c r="Y26" s="142">
        <f>Y12+Y18+Y20+Y25</f>
        <v>-34714707.82000001</v>
      </c>
      <c r="Z26" s="8"/>
      <c r="AB26" s="27"/>
    </row>
    <row r="27" spans="1:28" ht="14.25" thickBot="1" thickTop="1">
      <c r="A27" s="18"/>
      <c r="B27" s="7"/>
      <c r="C27" s="18"/>
      <c r="D27" s="45"/>
      <c r="E27" s="38"/>
      <c r="F27" s="19" t="s">
        <v>50</v>
      </c>
      <c r="G27" s="20"/>
      <c r="H27" s="20"/>
      <c r="I27" s="34"/>
      <c r="J27" s="34"/>
      <c r="K27" s="35">
        <v>3506026.17</v>
      </c>
      <c r="L27" s="19"/>
      <c r="M27" s="34"/>
      <c r="N27" s="34"/>
      <c r="O27" s="34"/>
      <c r="P27" s="34"/>
      <c r="Q27" s="35">
        <f>1686937.36+477538.64</f>
        <v>2164476</v>
      </c>
      <c r="R27" s="42"/>
      <c r="S27" s="26"/>
      <c r="T27" s="19"/>
      <c r="U27" s="19"/>
      <c r="V27" s="19"/>
      <c r="W27" s="34"/>
      <c r="X27" s="34"/>
      <c r="Y27" s="37"/>
      <c r="Z27" s="8"/>
      <c r="AB27" s="34"/>
    </row>
    <row r="28" spans="1:28" ht="12.75" thickTop="1">
      <c r="A28" s="18"/>
      <c r="B28" s="7"/>
      <c r="C28" s="28" t="s">
        <v>12</v>
      </c>
      <c r="D28" s="29" t="s">
        <v>52</v>
      </c>
      <c r="E28" s="29"/>
      <c r="F28" s="29"/>
      <c r="G28" s="20"/>
      <c r="H28" s="20"/>
      <c r="I28" s="34"/>
      <c r="J28" s="34"/>
      <c r="K28" s="34"/>
      <c r="L28" s="19"/>
      <c r="M28" s="34"/>
      <c r="N28" s="34"/>
      <c r="O28" s="43"/>
      <c r="P28" s="34"/>
      <c r="Q28" s="34"/>
      <c r="R28" s="19"/>
      <c r="S28" s="30" t="s">
        <v>115</v>
      </c>
      <c r="T28" s="29" t="s">
        <v>116</v>
      </c>
      <c r="U28" s="19"/>
      <c r="V28" s="19"/>
      <c r="W28" s="34"/>
      <c r="X28" s="34"/>
      <c r="Y28" s="37"/>
      <c r="Z28" s="8"/>
      <c r="AB28" s="27"/>
    </row>
    <row r="29" spans="1:28" ht="12.75" thickBot="1">
      <c r="A29" s="18"/>
      <c r="B29" s="7"/>
      <c r="C29" s="18"/>
      <c r="D29" s="19" t="s">
        <v>16</v>
      </c>
      <c r="E29" s="19"/>
      <c r="F29" s="19" t="s">
        <v>55</v>
      </c>
      <c r="G29" s="20"/>
      <c r="H29" s="20"/>
      <c r="I29" s="34"/>
      <c r="J29" s="34"/>
      <c r="K29" s="34">
        <v>37542756.24</v>
      </c>
      <c r="L29" s="19"/>
      <c r="M29" s="34"/>
      <c r="N29" s="34"/>
      <c r="O29" s="34"/>
      <c r="P29" s="34"/>
      <c r="Q29" s="34">
        <v>54247544.04</v>
      </c>
      <c r="R29" s="19"/>
      <c r="S29" s="30"/>
      <c r="T29" s="29"/>
      <c r="U29" s="19" t="s">
        <v>56</v>
      </c>
      <c r="V29" s="19" t="s">
        <v>117</v>
      </c>
      <c r="W29" s="35">
        <v>3800000</v>
      </c>
      <c r="X29" s="34"/>
      <c r="Y29" s="142">
        <v>3300000</v>
      </c>
      <c r="Z29" s="8"/>
      <c r="AB29" s="27"/>
    </row>
    <row r="30" spans="1:28" ht="12.75" thickTop="1">
      <c r="A30" s="18"/>
      <c r="B30" s="7"/>
      <c r="C30" s="18"/>
      <c r="D30" s="19" t="s">
        <v>56</v>
      </c>
      <c r="E30" s="19"/>
      <c r="F30" s="19" t="s">
        <v>58</v>
      </c>
      <c r="G30" s="20"/>
      <c r="H30" s="20"/>
      <c r="I30" s="34"/>
      <c r="J30" s="34"/>
      <c r="K30" s="34">
        <v>185732.6</v>
      </c>
      <c r="L30" s="19"/>
      <c r="M30" s="34"/>
      <c r="N30" s="34"/>
      <c r="O30" s="34"/>
      <c r="P30" s="34"/>
      <c r="Q30" s="34">
        <v>583694.87</v>
      </c>
      <c r="R30" s="19"/>
      <c r="S30" s="30"/>
      <c r="T30" s="29"/>
      <c r="U30" s="19"/>
      <c r="V30" s="19"/>
      <c r="W30" s="34"/>
      <c r="X30" s="34"/>
      <c r="Y30" s="37"/>
      <c r="Z30" s="8"/>
      <c r="AB30" s="46"/>
    </row>
    <row r="31" spans="1:28" ht="12">
      <c r="A31" s="18"/>
      <c r="B31" s="7"/>
      <c r="C31" s="18"/>
      <c r="D31" s="19" t="s">
        <v>19</v>
      </c>
      <c r="E31" s="19"/>
      <c r="F31" s="19" t="s">
        <v>60</v>
      </c>
      <c r="G31" s="20"/>
      <c r="H31" s="20"/>
      <c r="I31" s="34"/>
      <c r="J31" s="34"/>
      <c r="K31" s="34">
        <v>5992.79</v>
      </c>
      <c r="L31" s="19"/>
      <c r="M31" s="34"/>
      <c r="N31" s="34"/>
      <c r="O31" s="34"/>
      <c r="P31" s="34"/>
      <c r="Q31" s="34">
        <v>15022.76</v>
      </c>
      <c r="R31" s="19"/>
      <c r="S31" s="30" t="s">
        <v>8</v>
      </c>
      <c r="T31" s="29" t="s">
        <v>51</v>
      </c>
      <c r="U31" s="19"/>
      <c r="V31" s="19"/>
      <c r="W31" s="34"/>
      <c r="X31" s="34"/>
      <c r="Y31" s="37"/>
      <c r="Z31" s="8"/>
      <c r="AB31" s="27"/>
    </row>
    <row r="32" spans="1:29" ht="12">
      <c r="A32" s="18"/>
      <c r="B32" s="7"/>
      <c r="C32" s="18"/>
      <c r="D32" s="19" t="s">
        <v>22</v>
      </c>
      <c r="E32" s="19"/>
      <c r="F32" s="19" t="s">
        <v>112</v>
      </c>
      <c r="G32" s="20"/>
      <c r="H32" s="20"/>
      <c r="I32" s="34"/>
      <c r="J32" s="34"/>
      <c r="K32" s="34">
        <v>318240.18</v>
      </c>
      <c r="L32" s="19"/>
      <c r="M32" s="34"/>
      <c r="N32" s="34"/>
      <c r="O32" s="34"/>
      <c r="P32" s="34"/>
      <c r="Q32" s="34">
        <v>318240.18</v>
      </c>
      <c r="R32" s="19"/>
      <c r="S32" s="26"/>
      <c r="T32" s="29" t="s">
        <v>53</v>
      </c>
      <c r="U32" s="29" t="s">
        <v>54</v>
      </c>
      <c r="V32" s="19"/>
      <c r="W32" s="34"/>
      <c r="X32" s="34"/>
      <c r="Y32" s="37"/>
      <c r="Z32" s="8"/>
      <c r="AB32" s="47"/>
      <c r="AC32" s="47"/>
    </row>
    <row r="33" spans="1:29" ht="12.75" thickBot="1">
      <c r="A33" s="18"/>
      <c r="B33" s="7"/>
      <c r="C33" s="18"/>
      <c r="D33" s="19" t="s">
        <v>27</v>
      </c>
      <c r="E33" s="19"/>
      <c r="F33" s="19" t="s">
        <v>62</v>
      </c>
      <c r="G33" s="20"/>
      <c r="H33" s="20"/>
      <c r="I33" s="34"/>
      <c r="J33" s="34"/>
      <c r="K33" s="34">
        <f>869570.3-318240.18</f>
        <v>551330.1200000001</v>
      </c>
      <c r="L33" s="19"/>
      <c r="M33" s="34"/>
      <c r="N33" s="34"/>
      <c r="O33" s="34"/>
      <c r="P33" s="34"/>
      <c r="Q33" s="34">
        <f>797798.04-318240.18</f>
        <v>479557.86000000004</v>
      </c>
      <c r="R33" s="19"/>
      <c r="S33" s="26"/>
      <c r="T33" s="29"/>
      <c r="U33" s="19" t="s">
        <v>56</v>
      </c>
      <c r="V33" s="19" t="s">
        <v>57</v>
      </c>
      <c r="W33" s="35">
        <v>1423.37</v>
      </c>
      <c r="X33" s="34"/>
      <c r="Y33" s="142">
        <v>1423.37</v>
      </c>
      <c r="Z33" s="8"/>
      <c r="AB33" s="47"/>
      <c r="AC33" s="47"/>
    </row>
    <row r="34" spans="1:29" ht="13.5" thickBot="1" thickTop="1">
      <c r="A34" s="18"/>
      <c r="B34" s="7"/>
      <c r="C34" s="18"/>
      <c r="D34" s="19"/>
      <c r="E34" s="19"/>
      <c r="F34" s="19"/>
      <c r="G34" s="20"/>
      <c r="H34" s="20"/>
      <c r="I34" s="34"/>
      <c r="J34" s="34"/>
      <c r="K34" s="39">
        <f>SUM(K29:K33)</f>
        <v>38604051.93</v>
      </c>
      <c r="L34" s="19"/>
      <c r="M34" s="34"/>
      <c r="N34" s="34"/>
      <c r="O34" s="34"/>
      <c r="P34" s="34"/>
      <c r="Q34" s="39">
        <f>SUM(Q29:Q33)</f>
        <v>55644059.70999999</v>
      </c>
      <c r="R34" s="19"/>
      <c r="S34" s="26"/>
      <c r="T34" s="29" t="s">
        <v>12</v>
      </c>
      <c r="U34" s="29" t="s">
        <v>59</v>
      </c>
      <c r="V34" s="29"/>
      <c r="W34" s="34"/>
      <c r="X34" s="34"/>
      <c r="Y34" s="37"/>
      <c r="Z34" s="8"/>
      <c r="AB34" s="47"/>
      <c r="AC34" s="47"/>
    </row>
    <row r="35" spans="1:29" ht="12.75" thickTop="1">
      <c r="A35" s="18"/>
      <c r="B35" s="7"/>
      <c r="C35" s="28" t="s">
        <v>67</v>
      </c>
      <c r="D35" s="29" t="s">
        <v>68</v>
      </c>
      <c r="E35" s="29"/>
      <c r="F35" s="29"/>
      <c r="G35" s="34"/>
      <c r="H35" s="20"/>
      <c r="I35" s="34"/>
      <c r="J35" s="34"/>
      <c r="K35" s="34"/>
      <c r="L35" s="19"/>
      <c r="M35" s="34"/>
      <c r="N35" s="34"/>
      <c r="O35" s="34"/>
      <c r="P35" s="34"/>
      <c r="Q35" s="34"/>
      <c r="R35" s="19"/>
      <c r="S35" s="26"/>
      <c r="T35" s="19"/>
      <c r="U35" s="19" t="s">
        <v>16</v>
      </c>
      <c r="V35" s="19" t="s">
        <v>61</v>
      </c>
      <c r="W35" s="34">
        <v>37159988.91</v>
      </c>
      <c r="X35" s="34"/>
      <c r="Y35" s="37">
        <v>103169804</v>
      </c>
      <c r="Z35" s="8"/>
      <c r="AB35" s="47"/>
      <c r="AC35" s="47"/>
    </row>
    <row r="36" spans="1:29" ht="12">
      <c r="A36" s="18"/>
      <c r="B36" s="7"/>
      <c r="C36" s="18"/>
      <c r="D36" s="19" t="s">
        <v>16</v>
      </c>
      <c r="E36" s="19"/>
      <c r="F36" s="19" t="s">
        <v>70</v>
      </c>
      <c r="G36" s="20"/>
      <c r="H36" s="20"/>
      <c r="I36" s="34"/>
      <c r="J36" s="34"/>
      <c r="K36" s="34">
        <v>3319.26</v>
      </c>
      <c r="L36" s="19"/>
      <c r="M36" s="34"/>
      <c r="N36" s="34"/>
      <c r="O36" s="34"/>
      <c r="P36" s="34"/>
      <c r="Q36" s="34">
        <v>44141.3</v>
      </c>
      <c r="R36" s="19"/>
      <c r="S36" s="30"/>
      <c r="T36" s="19"/>
      <c r="U36" s="19" t="s">
        <v>27</v>
      </c>
      <c r="V36" s="19" t="s">
        <v>63</v>
      </c>
      <c r="W36" s="34">
        <f>46546.27+3375394.95</f>
        <v>3421941.22</v>
      </c>
      <c r="X36" s="43"/>
      <c r="Y36" s="37">
        <v>863119.25</v>
      </c>
      <c r="Z36" s="8"/>
      <c r="AB36" s="47"/>
      <c r="AC36" s="47"/>
    </row>
    <row r="37" spans="1:29" ht="12">
      <c r="A37" s="18"/>
      <c r="B37" s="7"/>
      <c r="C37" s="18"/>
      <c r="D37" s="19" t="s">
        <v>19</v>
      </c>
      <c r="E37" s="19"/>
      <c r="F37" s="19" t="s">
        <v>72</v>
      </c>
      <c r="G37" s="20"/>
      <c r="H37" s="20"/>
      <c r="I37" s="34"/>
      <c r="J37" s="34"/>
      <c r="K37" s="34">
        <v>2467302.14</v>
      </c>
      <c r="L37" s="19"/>
      <c r="M37" s="34"/>
      <c r="N37" s="34"/>
      <c r="O37" s="34"/>
      <c r="P37" s="34"/>
      <c r="Q37" s="34">
        <v>7150645.03</v>
      </c>
      <c r="R37" s="19"/>
      <c r="S37" s="26"/>
      <c r="T37" s="19"/>
      <c r="U37" s="19" t="s">
        <v>30</v>
      </c>
      <c r="V37" s="19" t="s">
        <v>64</v>
      </c>
      <c r="W37" s="34">
        <f>485919.58+1594825.02</f>
        <v>2080744.6</v>
      </c>
      <c r="X37" s="34"/>
      <c r="Y37" s="37">
        <v>424242.21</v>
      </c>
      <c r="Z37" s="8"/>
      <c r="AA37" s="50"/>
      <c r="AB37" s="47"/>
      <c r="AC37" s="47"/>
    </row>
    <row r="38" spans="1:29" ht="12.75" thickBot="1">
      <c r="A38" s="18"/>
      <c r="B38" s="7"/>
      <c r="C38" s="18"/>
      <c r="D38" s="19"/>
      <c r="E38" s="19"/>
      <c r="F38" s="19"/>
      <c r="G38" s="20"/>
      <c r="H38" s="20"/>
      <c r="I38" s="34"/>
      <c r="J38" s="34"/>
      <c r="K38" s="39">
        <f>SUM(K36:K37)</f>
        <v>2470621.4</v>
      </c>
      <c r="L38" s="19"/>
      <c r="M38" s="34"/>
      <c r="N38" s="34"/>
      <c r="O38" s="34"/>
      <c r="P38" s="34"/>
      <c r="Q38" s="39">
        <f>SUM(Q36:Q37)</f>
        <v>7194786.33</v>
      </c>
      <c r="R38" s="19"/>
      <c r="S38" s="26"/>
      <c r="T38" s="19"/>
      <c r="U38" s="19" t="s">
        <v>65</v>
      </c>
      <c r="V38" s="19" t="s">
        <v>66</v>
      </c>
      <c r="W38" s="34">
        <f>3139449.61-1423.37+5992.79</f>
        <v>3144019.03</v>
      </c>
      <c r="X38" s="34"/>
      <c r="Y38" s="37">
        <f>4782.87+15022.76+2465946.38-1423.37</f>
        <v>2484328.6399999997</v>
      </c>
      <c r="Z38" s="8"/>
      <c r="AB38" s="47"/>
      <c r="AC38" s="47"/>
    </row>
    <row r="39" spans="1:26" ht="13.5" thickBot="1" thickTop="1">
      <c r="A39" s="18"/>
      <c r="B39" s="7"/>
      <c r="C39" s="18" t="s">
        <v>73</v>
      </c>
      <c r="D39" s="19"/>
      <c r="E39" s="19"/>
      <c r="F39" s="19"/>
      <c r="G39" s="20"/>
      <c r="H39" s="20"/>
      <c r="I39" s="34"/>
      <c r="J39" s="34"/>
      <c r="K39" s="48">
        <f>K27+K34+K38</f>
        <v>44580699.5</v>
      </c>
      <c r="L39" s="19"/>
      <c r="M39" s="34"/>
      <c r="N39" s="34"/>
      <c r="O39" s="34"/>
      <c r="P39" s="34" t="e">
        <f>#REF!+P34+P38</f>
        <v>#REF!</v>
      </c>
      <c r="Q39" s="48">
        <f>Q38+Q34+Q27</f>
        <v>65003322.03999999</v>
      </c>
      <c r="R39" s="19"/>
      <c r="S39" s="26"/>
      <c r="T39" s="19"/>
      <c r="U39" s="19" t="s">
        <v>69</v>
      </c>
      <c r="V39" s="19"/>
      <c r="W39" s="39">
        <f>SUM(W35:W38)</f>
        <v>45806693.76</v>
      </c>
      <c r="X39" s="34"/>
      <c r="Y39" s="143">
        <f>SUM(Y35:Y38)</f>
        <v>106941494.1</v>
      </c>
      <c r="Z39" s="8"/>
    </row>
    <row r="40" spans="1:26" ht="13.5" thickBot="1" thickTop="1">
      <c r="A40" s="18"/>
      <c r="B40" s="7"/>
      <c r="C40" s="38"/>
      <c r="D40" s="38"/>
      <c r="E40" s="38"/>
      <c r="F40" s="38"/>
      <c r="G40" s="51"/>
      <c r="H40" s="51"/>
      <c r="I40" s="51"/>
      <c r="J40" s="51"/>
      <c r="K40" s="51"/>
      <c r="L40" s="38"/>
      <c r="M40" s="38"/>
      <c r="N40" s="38"/>
      <c r="O40" s="38"/>
      <c r="P40" s="38"/>
      <c r="Q40" s="38"/>
      <c r="R40" s="42"/>
      <c r="S40" s="26"/>
      <c r="T40" s="19"/>
      <c r="U40" s="19" t="s">
        <v>71</v>
      </c>
      <c r="V40" s="38"/>
      <c r="W40" s="48">
        <f>W33+W39</f>
        <v>45808117.129999995</v>
      </c>
      <c r="X40" s="48">
        <f>X33+X39</f>
        <v>0</v>
      </c>
      <c r="Y40" s="49">
        <f>Y33+Y39</f>
        <v>106942917.47</v>
      </c>
      <c r="Z40" s="8"/>
    </row>
    <row r="41" spans="1:26" ht="12.75" thickTop="1">
      <c r="A41" s="18"/>
      <c r="B41" s="7"/>
      <c r="C41" s="29" t="s">
        <v>76</v>
      </c>
      <c r="D41" s="29"/>
      <c r="E41" s="29"/>
      <c r="F41" s="29"/>
      <c r="G41" s="20"/>
      <c r="H41" s="20"/>
      <c r="I41" s="34"/>
      <c r="J41" s="34"/>
      <c r="K41" s="34"/>
      <c r="L41" s="19"/>
      <c r="M41" s="34"/>
      <c r="N41" s="34"/>
      <c r="O41" s="34"/>
      <c r="P41" s="34"/>
      <c r="Q41" s="34"/>
      <c r="R41" s="42"/>
      <c r="S41" s="26"/>
      <c r="T41" s="19"/>
      <c r="U41" s="19"/>
      <c r="V41" s="19"/>
      <c r="W41" s="34"/>
      <c r="X41" s="34"/>
      <c r="Y41" s="37"/>
      <c r="Z41" s="8"/>
    </row>
    <row r="42" spans="1:26" ht="13.5" thickBot="1">
      <c r="A42" s="19"/>
      <c r="B42" s="113" t="s">
        <v>75</v>
      </c>
      <c r="C42" s="38"/>
      <c r="D42" s="19" t="s">
        <v>16</v>
      </c>
      <c r="E42" s="19"/>
      <c r="F42" s="19" t="s">
        <v>78</v>
      </c>
      <c r="G42" s="20"/>
      <c r="H42" s="20"/>
      <c r="I42" s="34"/>
      <c r="J42" s="34"/>
      <c r="K42" s="35">
        <v>41753046.213</v>
      </c>
      <c r="L42" s="19"/>
      <c r="M42" s="34"/>
      <c r="N42" s="34"/>
      <c r="O42" s="34"/>
      <c r="P42" s="34"/>
      <c r="Q42" s="35">
        <v>2791835.85</v>
      </c>
      <c r="R42" s="42"/>
      <c r="S42" s="30" t="s">
        <v>74</v>
      </c>
      <c r="T42" s="29"/>
      <c r="U42" s="52"/>
      <c r="V42" s="19"/>
      <c r="W42" s="34"/>
      <c r="X42" s="34"/>
      <c r="Y42" s="37"/>
      <c r="Z42" s="44"/>
    </row>
    <row r="43" spans="1:26" ht="13.5" thickBot="1" thickTop="1">
      <c r="A43" s="19"/>
      <c r="B43" s="113"/>
      <c r="C43" s="38"/>
      <c r="D43" s="19"/>
      <c r="E43" s="19"/>
      <c r="F43" s="19"/>
      <c r="G43" s="20"/>
      <c r="H43" s="20"/>
      <c r="I43" s="34"/>
      <c r="J43" s="34"/>
      <c r="K43" s="34"/>
      <c r="L43" s="19"/>
      <c r="M43" s="34"/>
      <c r="N43" s="34"/>
      <c r="O43" s="34"/>
      <c r="P43" s="34"/>
      <c r="Q43" s="34"/>
      <c r="R43" s="42"/>
      <c r="S43" s="26"/>
      <c r="T43" s="19"/>
      <c r="U43" s="19" t="s">
        <v>56</v>
      </c>
      <c r="V43" s="19" t="s">
        <v>77</v>
      </c>
      <c r="W43" s="34">
        <v>91677983.32</v>
      </c>
      <c r="X43" s="34"/>
      <c r="Y43" s="37">
        <v>3463859.33</v>
      </c>
      <c r="Z43" s="44"/>
    </row>
    <row r="44" spans="1:26" s="54" customFormat="1" ht="13.5" thickBot="1" thickTop="1">
      <c r="A44" s="19"/>
      <c r="B44" s="53"/>
      <c r="C44" s="19"/>
      <c r="D44" s="19"/>
      <c r="E44" s="19"/>
      <c r="F44" s="19"/>
      <c r="G44" s="20"/>
      <c r="H44" s="20"/>
      <c r="I44" s="34"/>
      <c r="J44" s="34"/>
      <c r="K44" s="34"/>
      <c r="L44" s="19"/>
      <c r="M44" s="34"/>
      <c r="N44" s="34"/>
      <c r="O44" s="34"/>
      <c r="P44" s="34"/>
      <c r="Q44" s="34"/>
      <c r="R44" s="42"/>
      <c r="S44" s="26"/>
      <c r="T44" s="19"/>
      <c r="U44" s="19"/>
      <c r="V44" s="19"/>
      <c r="W44" s="48">
        <f>SUM(W43)</f>
        <v>91677983.32</v>
      </c>
      <c r="X44" s="34"/>
      <c r="Y44" s="49">
        <f>SUM(Y43:Y43)</f>
        <v>3463859.33</v>
      </c>
      <c r="Z44" s="44"/>
    </row>
    <row r="45" spans="1:27" s="54" customFormat="1" ht="13.5" thickBot="1" thickTop="1">
      <c r="A45" s="19"/>
      <c r="B45" s="113" t="s">
        <v>79</v>
      </c>
      <c r="C45" s="19"/>
      <c r="D45" s="19"/>
      <c r="E45" s="19"/>
      <c r="F45" s="19"/>
      <c r="G45" s="20"/>
      <c r="H45" s="20"/>
      <c r="I45" s="34"/>
      <c r="J45" s="34"/>
      <c r="K45" s="55">
        <f>K23+K39+K42</f>
        <v>99339462.183</v>
      </c>
      <c r="L45" s="19"/>
      <c r="M45" s="34"/>
      <c r="N45" s="34"/>
      <c r="O45" s="34"/>
      <c r="P45" s="34"/>
      <c r="Q45" s="55">
        <f>+Q23+Q39+Q42</f>
        <v>78992068.97999999</v>
      </c>
      <c r="R45" s="42"/>
      <c r="S45" s="30" t="s">
        <v>118</v>
      </c>
      <c r="T45" s="19"/>
      <c r="U45" s="19"/>
      <c r="V45" s="19"/>
      <c r="W45" s="55">
        <f>W40+W26+W29+W44</f>
        <v>99339462.17999999</v>
      </c>
      <c r="X45" s="34"/>
      <c r="Y45" s="56">
        <f>Y40+Y26+Y29+Y44</f>
        <v>78992068.97999999</v>
      </c>
      <c r="Z45" s="44"/>
      <c r="AA45" s="58"/>
    </row>
    <row r="46" spans="1:26" s="54" customFormat="1" ht="12.75" thickTop="1">
      <c r="A46" s="18"/>
      <c r="B46" s="112" t="s">
        <v>80</v>
      </c>
      <c r="C46" s="18"/>
      <c r="D46" s="19"/>
      <c r="E46" s="19"/>
      <c r="F46" s="19"/>
      <c r="G46" s="20"/>
      <c r="H46" s="20"/>
      <c r="I46" s="34"/>
      <c r="J46" s="34"/>
      <c r="K46" s="34"/>
      <c r="L46" s="19"/>
      <c r="M46" s="34"/>
      <c r="N46" s="34"/>
      <c r="O46" s="34"/>
      <c r="P46" s="34"/>
      <c r="Q46" s="34"/>
      <c r="R46" s="19"/>
      <c r="S46" s="30" t="s">
        <v>81</v>
      </c>
      <c r="T46" s="19"/>
      <c r="U46" s="19"/>
      <c r="V46" s="19"/>
      <c r="W46" s="34"/>
      <c r="X46" s="34"/>
      <c r="Y46" s="37"/>
      <c r="Z46" s="8"/>
    </row>
    <row r="47" spans="1:26" s="54" customFormat="1" ht="12">
      <c r="A47" s="18"/>
      <c r="B47" s="71"/>
      <c r="C47" s="43"/>
      <c r="D47" s="18" t="s">
        <v>16</v>
      </c>
      <c r="E47" s="38"/>
      <c r="F47" s="19" t="s">
        <v>82</v>
      </c>
      <c r="G47" s="51"/>
      <c r="H47" s="51"/>
      <c r="I47" s="51"/>
      <c r="J47" s="51"/>
      <c r="K47" s="34">
        <v>83</v>
      </c>
      <c r="L47" s="38"/>
      <c r="M47" s="38"/>
      <c r="N47" s="38"/>
      <c r="O47" s="38"/>
      <c r="P47" s="38"/>
      <c r="Q47" s="34">
        <v>83</v>
      </c>
      <c r="R47" s="19"/>
      <c r="S47" s="26"/>
      <c r="T47" s="43"/>
      <c r="U47" s="19" t="s">
        <v>16</v>
      </c>
      <c r="V47" s="19" t="s">
        <v>83</v>
      </c>
      <c r="W47" s="34">
        <v>83</v>
      </c>
      <c r="X47" s="34"/>
      <c r="Y47" s="37">
        <f>Q47</f>
        <v>83</v>
      </c>
      <c r="Z47" s="8"/>
    </row>
    <row r="48" spans="1:28" s="54" customFormat="1" ht="12">
      <c r="A48" s="18"/>
      <c r="B48" s="71"/>
      <c r="C48" s="43"/>
      <c r="D48" s="18" t="s">
        <v>56</v>
      </c>
      <c r="E48" s="38"/>
      <c r="F48" s="38" t="s">
        <v>84</v>
      </c>
      <c r="G48" s="51"/>
      <c r="H48" s="51"/>
      <c r="I48" s="51"/>
      <c r="J48" s="51"/>
      <c r="K48" s="34">
        <v>166657029</v>
      </c>
      <c r="L48" s="38"/>
      <c r="M48" s="38"/>
      <c r="N48" s="38"/>
      <c r="O48" s="38"/>
      <c r="P48" s="38"/>
      <c r="Q48" s="34">
        <v>151153100.1</v>
      </c>
      <c r="R48" s="19"/>
      <c r="S48" s="57"/>
      <c r="T48" s="43"/>
      <c r="U48" s="19" t="s">
        <v>56</v>
      </c>
      <c r="V48" s="19" t="s">
        <v>85</v>
      </c>
      <c r="W48" s="34">
        <v>166657029</v>
      </c>
      <c r="X48" s="38"/>
      <c r="Y48" s="37">
        <f>Q48</f>
        <v>151153100.1</v>
      </c>
      <c r="Z48" s="8"/>
      <c r="AA48" s="58"/>
      <c r="AB48" s="58"/>
    </row>
    <row r="49" spans="1:26" ht="12">
      <c r="A49" s="18"/>
      <c r="B49" s="71"/>
      <c r="C49" s="38"/>
      <c r="D49" s="18" t="s">
        <v>19</v>
      </c>
      <c r="E49" s="38"/>
      <c r="F49" s="38" t="s">
        <v>86</v>
      </c>
      <c r="G49" s="51"/>
      <c r="H49" s="51"/>
      <c r="I49" s="51"/>
      <c r="J49" s="51"/>
      <c r="K49" s="34"/>
      <c r="L49" s="38"/>
      <c r="M49" s="38"/>
      <c r="N49" s="38"/>
      <c r="O49" s="38"/>
      <c r="P49" s="38"/>
      <c r="Q49" s="34"/>
      <c r="R49" s="19"/>
      <c r="S49" s="57"/>
      <c r="T49" s="38"/>
      <c r="U49" s="19" t="s">
        <v>19</v>
      </c>
      <c r="V49" s="19" t="s">
        <v>87</v>
      </c>
      <c r="W49" s="51"/>
      <c r="X49" s="38"/>
      <c r="Y49" s="37"/>
      <c r="Z49" s="8"/>
    </row>
    <row r="50" spans="1:26" ht="14.25" customHeight="1">
      <c r="A50" s="18"/>
      <c r="B50" s="71"/>
      <c r="C50" s="38"/>
      <c r="D50" s="18"/>
      <c r="E50" s="38"/>
      <c r="F50" s="38" t="s">
        <v>88</v>
      </c>
      <c r="G50" s="51"/>
      <c r="H50" s="51"/>
      <c r="I50" s="51"/>
      <c r="J50" s="51"/>
      <c r="K50" s="34">
        <v>89550</v>
      </c>
      <c r="L50" s="38"/>
      <c r="M50" s="38"/>
      <c r="N50" s="38"/>
      <c r="O50" s="38"/>
      <c r="P50" s="38"/>
      <c r="Q50" s="34">
        <v>89550</v>
      </c>
      <c r="R50" s="19"/>
      <c r="S50" s="26"/>
      <c r="T50" s="38"/>
      <c r="U50" s="19"/>
      <c r="V50" s="19" t="s">
        <v>89</v>
      </c>
      <c r="W50" s="34">
        <v>89550</v>
      </c>
      <c r="X50" s="34"/>
      <c r="Y50" s="37">
        <f>Q50</f>
        <v>89550</v>
      </c>
      <c r="Z50" s="8"/>
    </row>
    <row r="51" spans="1:26" ht="14.25" customHeight="1" thickBot="1">
      <c r="A51" s="18"/>
      <c r="B51" s="71"/>
      <c r="C51" s="38"/>
      <c r="D51" s="38"/>
      <c r="E51" s="38"/>
      <c r="F51" s="38"/>
      <c r="G51" s="51"/>
      <c r="H51" s="51"/>
      <c r="I51" s="51"/>
      <c r="J51" s="51"/>
      <c r="K51" s="119">
        <f>SUM(K47:K50)</f>
        <v>166746662</v>
      </c>
      <c r="L51" s="38"/>
      <c r="M51" s="38"/>
      <c r="N51" s="38"/>
      <c r="O51" s="38"/>
      <c r="P51" s="38"/>
      <c r="Q51" s="119">
        <f>SUM(Q47:Q50)</f>
        <v>151242733.1</v>
      </c>
      <c r="R51" s="19"/>
      <c r="S51" s="57"/>
      <c r="T51" s="38"/>
      <c r="U51" s="38"/>
      <c r="V51" s="38"/>
      <c r="W51" s="119">
        <f>SUM(W47:W50)</f>
        <v>166746662</v>
      </c>
      <c r="X51" s="38"/>
      <c r="Y51" s="120">
        <f>SUM(Y47:Y50)</f>
        <v>151242733.1</v>
      </c>
      <c r="Z51" s="8"/>
    </row>
    <row r="52" spans="1:26" ht="14.25" customHeight="1" thickTop="1">
      <c r="A52" s="18"/>
      <c r="B52" s="71"/>
      <c r="C52" s="38"/>
      <c r="D52" s="38"/>
      <c r="E52" s="38"/>
      <c r="F52" s="38"/>
      <c r="G52" s="51"/>
      <c r="H52" s="51"/>
      <c r="I52" s="51"/>
      <c r="J52" s="51"/>
      <c r="K52" s="51"/>
      <c r="L52" s="38"/>
      <c r="M52" s="38"/>
      <c r="N52" s="38"/>
      <c r="O52" s="38"/>
      <c r="P52" s="38"/>
      <c r="Q52" s="38"/>
      <c r="R52" s="19"/>
      <c r="S52" s="57"/>
      <c r="T52" s="19"/>
      <c r="U52" s="19"/>
      <c r="V52" s="19"/>
      <c r="W52" s="34"/>
      <c r="X52" s="34"/>
      <c r="Y52" s="37"/>
      <c r="Z52" s="8"/>
    </row>
    <row r="53" spans="1:26" ht="12.75">
      <c r="A53" s="18"/>
      <c r="B53" s="112"/>
      <c r="C53" s="59" t="s">
        <v>128</v>
      </c>
      <c r="D53" s="59"/>
      <c r="E53" s="59"/>
      <c r="F53" s="59"/>
      <c r="G53" s="59"/>
      <c r="H53" s="59"/>
      <c r="I53" s="59"/>
      <c r="J53" s="59"/>
      <c r="K53" s="59"/>
      <c r="L53" s="59"/>
      <c r="M53" s="59"/>
      <c r="N53" s="59"/>
      <c r="O53" s="59"/>
      <c r="P53" s="59"/>
      <c r="Q53" s="59"/>
      <c r="R53" s="19"/>
      <c r="S53" s="59"/>
      <c r="T53" s="38"/>
      <c r="U53" s="38"/>
      <c r="V53" s="19"/>
      <c r="W53" s="34"/>
      <c r="X53" s="34"/>
      <c r="Y53" s="37"/>
      <c r="Z53" s="8"/>
    </row>
    <row r="54" spans="1:26" ht="12">
      <c r="A54" s="18"/>
      <c r="B54" s="112"/>
      <c r="C54" s="59"/>
      <c r="D54" s="59"/>
      <c r="E54" s="59"/>
      <c r="F54" s="134" t="s">
        <v>142</v>
      </c>
      <c r="G54" s="59"/>
      <c r="H54" s="59"/>
      <c r="I54" s="59"/>
      <c r="J54" s="59"/>
      <c r="K54" s="59"/>
      <c r="L54" s="59"/>
      <c r="M54" s="59"/>
      <c r="N54" s="59"/>
      <c r="O54" s="59"/>
      <c r="P54" s="59"/>
      <c r="Q54" s="59"/>
      <c r="R54" s="42"/>
      <c r="S54" s="59"/>
      <c r="T54" s="38"/>
      <c r="U54" s="38"/>
      <c r="V54" s="19"/>
      <c r="W54" s="34"/>
      <c r="X54" s="34"/>
      <c r="Y54" s="37"/>
      <c r="Z54" s="8"/>
    </row>
    <row r="55" spans="1:26" ht="12">
      <c r="A55" s="18"/>
      <c r="B55" s="112"/>
      <c r="C55" s="59"/>
      <c r="D55" s="59"/>
      <c r="E55" s="59"/>
      <c r="F55" s="59" t="s">
        <v>149</v>
      </c>
      <c r="G55" s="59"/>
      <c r="H55" s="59"/>
      <c r="I55" s="59"/>
      <c r="J55" s="59"/>
      <c r="K55" s="59"/>
      <c r="L55" s="59"/>
      <c r="M55" s="59"/>
      <c r="N55" s="59"/>
      <c r="O55" s="59"/>
      <c r="P55" s="59"/>
      <c r="Q55" s="59"/>
      <c r="R55" s="19"/>
      <c r="S55" s="59"/>
      <c r="T55" s="38"/>
      <c r="U55" s="38"/>
      <c r="V55" s="19"/>
      <c r="W55" s="34"/>
      <c r="X55" s="34"/>
      <c r="Y55" s="37"/>
      <c r="Z55" s="8"/>
    </row>
    <row r="56" spans="1:26" ht="12">
      <c r="A56" s="18"/>
      <c r="B56" s="112"/>
      <c r="C56" s="59"/>
      <c r="D56" s="59"/>
      <c r="E56" s="59"/>
      <c r="F56" s="59" t="s">
        <v>147</v>
      </c>
      <c r="G56" s="59"/>
      <c r="H56" s="59"/>
      <c r="I56" s="59"/>
      <c r="J56" s="59"/>
      <c r="K56" s="59"/>
      <c r="L56" s="59"/>
      <c r="M56" s="59"/>
      <c r="N56" s="59"/>
      <c r="O56" s="59"/>
      <c r="P56" s="59"/>
      <c r="Q56" s="59"/>
      <c r="R56" s="19"/>
      <c r="S56" s="59"/>
      <c r="T56" s="38"/>
      <c r="U56" s="38"/>
      <c r="V56" s="19"/>
      <c r="W56" s="34"/>
      <c r="X56" s="34"/>
      <c r="Y56" s="37"/>
      <c r="Z56" s="8"/>
    </row>
    <row r="57" spans="1:26" ht="12">
      <c r="A57" s="18"/>
      <c r="B57" s="112"/>
      <c r="C57" s="59"/>
      <c r="D57" s="59"/>
      <c r="E57" s="59"/>
      <c r="F57" s="59" t="s">
        <v>148</v>
      </c>
      <c r="G57" s="59"/>
      <c r="H57" s="59"/>
      <c r="I57" s="59"/>
      <c r="J57" s="59"/>
      <c r="K57" s="59"/>
      <c r="L57" s="59"/>
      <c r="M57" s="59"/>
      <c r="N57" s="59"/>
      <c r="O57" s="59"/>
      <c r="P57" s="59"/>
      <c r="Q57" s="59"/>
      <c r="R57" s="19"/>
      <c r="S57" s="59"/>
      <c r="T57" s="38"/>
      <c r="U57" s="38"/>
      <c r="V57" s="19"/>
      <c r="W57" s="34"/>
      <c r="X57" s="34"/>
      <c r="Y57" s="37"/>
      <c r="Z57" s="8"/>
    </row>
    <row r="58" spans="1:26" ht="12">
      <c r="A58" s="18"/>
      <c r="B58" s="112"/>
      <c r="C58" s="59"/>
      <c r="D58" s="59"/>
      <c r="E58" s="59"/>
      <c r="F58" s="59"/>
      <c r="G58" s="59"/>
      <c r="H58" s="59"/>
      <c r="I58" s="59"/>
      <c r="J58" s="59"/>
      <c r="K58" s="59"/>
      <c r="L58" s="59"/>
      <c r="M58" s="59"/>
      <c r="N58" s="59"/>
      <c r="O58" s="59"/>
      <c r="P58" s="59"/>
      <c r="Q58" s="59"/>
      <c r="R58" s="19"/>
      <c r="S58" s="59"/>
      <c r="T58" s="38"/>
      <c r="U58" s="38"/>
      <c r="V58" s="19"/>
      <c r="W58" s="34"/>
      <c r="X58" s="34"/>
      <c r="Y58" s="37"/>
      <c r="Z58" s="8"/>
    </row>
    <row r="59" spans="1:26" ht="12">
      <c r="A59" s="18"/>
      <c r="B59" s="115" t="s">
        <v>131</v>
      </c>
      <c r="C59" s="68"/>
      <c r="D59" s="68"/>
      <c r="E59" s="68"/>
      <c r="F59" s="68"/>
      <c r="G59" s="68"/>
      <c r="H59" s="68"/>
      <c r="I59" s="68"/>
      <c r="J59" s="68"/>
      <c r="K59" s="68"/>
      <c r="L59" s="68"/>
      <c r="M59" s="68"/>
      <c r="N59" s="68"/>
      <c r="O59" s="68"/>
      <c r="P59" s="68"/>
      <c r="Q59" s="68"/>
      <c r="R59" s="19"/>
      <c r="S59" s="69" t="s">
        <v>90</v>
      </c>
      <c r="T59" s="68"/>
      <c r="U59" s="68"/>
      <c r="V59" s="68"/>
      <c r="W59" s="68"/>
      <c r="X59" s="68"/>
      <c r="Y59" s="70"/>
      <c r="Z59" s="67"/>
    </row>
    <row r="60" spans="1:26" ht="12">
      <c r="A60" s="38"/>
      <c r="B60" s="116"/>
      <c r="C60" s="65"/>
      <c r="D60" s="65"/>
      <c r="E60" s="65"/>
      <c r="F60" s="65"/>
      <c r="G60" s="124" t="s">
        <v>129</v>
      </c>
      <c r="H60" s="125"/>
      <c r="I60" s="126"/>
      <c r="J60" s="126"/>
      <c r="K60" s="126"/>
      <c r="L60" s="65"/>
      <c r="M60" s="124" t="s">
        <v>130</v>
      </c>
      <c r="N60" s="127"/>
      <c r="O60" s="128"/>
      <c r="P60" s="128"/>
      <c r="Q60" s="68"/>
      <c r="R60" s="108"/>
      <c r="S60" s="107"/>
      <c r="T60" s="65"/>
      <c r="U60" s="65"/>
      <c r="V60" s="65"/>
      <c r="W60" s="73" t="s">
        <v>124</v>
      </c>
      <c r="X60" s="65"/>
      <c r="Y60" s="74" t="s">
        <v>125</v>
      </c>
      <c r="Z60" s="8"/>
    </row>
    <row r="61" spans="1:27" ht="12">
      <c r="A61" s="38"/>
      <c r="B61" s="116"/>
      <c r="C61" s="65"/>
      <c r="D61" s="65"/>
      <c r="E61" s="65"/>
      <c r="F61" s="65"/>
      <c r="G61" s="51"/>
      <c r="H61" s="75"/>
      <c r="I61" s="75"/>
      <c r="J61" s="75"/>
      <c r="K61" s="75"/>
      <c r="L61" s="65"/>
      <c r="M61" s="65"/>
      <c r="N61" s="65"/>
      <c r="O61" s="65"/>
      <c r="P61" s="65"/>
      <c r="Q61" s="65"/>
      <c r="R61" s="63"/>
      <c r="S61" s="65"/>
      <c r="T61" s="65"/>
      <c r="U61" s="65"/>
      <c r="V61" s="65"/>
      <c r="W61" s="129" t="s">
        <v>126</v>
      </c>
      <c r="X61" s="65"/>
      <c r="Y61" s="130" t="s">
        <v>113</v>
      </c>
      <c r="Z61" s="8"/>
      <c r="AA61" s="40"/>
    </row>
    <row r="62" spans="1:27" ht="15.75" customHeight="1">
      <c r="A62" s="38"/>
      <c r="B62" s="114" t="s">
        <v>14</v>
      </c>
      <c r="C62" s="62" t="s">
        <v>91</v>
      </c>
      <c r="D62" s="62"/>
      <c r="E62" s="62"/>
      <c r="F62" s="62"/>
      <c r="G62" s="77"/>
      <c r="H62" s="77"/>
      <c r="I62" s="77"/>
      <c r="J62" s="77"/>
      <c r="K62" s="77"/>
      <c r="L62" s="65"/>
      <c r="M62" s="65"/>
      <c r="N62" s="65"/>
      <c r="O62" s="65"/>
      <c r="P62" s="65"/>
      <c r="Q62" s="65"/>
      <c r="R62" s="76"/>
      <c r="S62" s="38"/>
      <c r="T62" s="65"/>
      <c r="U62" s="78" t="s">
        <v>92</v>
      </c>
      <c r="V62" s="79"/>
      <c r="W62" s="34">
        <f>K88</f>
        <v>-10425966.039999992</v>
      </c>
      <c r="X62" s="47"/>
      <c r="Y62" s="80">
        <f>Q88</f>
        <v>-12402712.660000004</v>
      </c>
      <c r="Z62" s="8"/>
      <c r="AA62" s="40"/>
    </row>
    <row r="63" spans="1:27" ht="12">
      <c r="A63" s="38"/>
      <c r="B63" s="114"/>
      <c r="C63" s="79" t="s">
        <v>93</v>
      </c>
      <c r="D63" s="79"/>
      <c r="E63" s="65"/>
      <c r="F63" s="65"/>
      <c r="G63" s="81"/>
      <c r="H63" s="81"/>
      <c r="I63" s="82"/>
      <c r="J63" s="50"/>
      <c r="K63" s="34">
        <v>38177254.49</v>
      </c>
      <c r="L63" s="50"/>
      <c r="M63" s="81"/>
      <c r="N63" s="50"/>
      <c r="O63" s="50"/>
      <c r="P63" s="50"/>
      <c r="Q63" s="34">
        <f>35058572.74</f>
        <v>35058572.74</v>
      </c>
      <c r="R63" s="76"/>
      <c r="S63" s="83"/>
      <c r="T63" s="83"/>
      <c r="U63" s="131" t="s">
        <v>133</v>
      </c>
      <c r="V63" s="79"/>
      <c r="W63" s="34"/>
      <c r="X63" s="47"/>
      <c r="Y63" s="80"/>
      <c r="Z63" s="8"/>
      <c r="AA63" s="40"/>
    </row>
    <row r="64" spans="1:28" ht="12">
      <c r="A64" s="38"/>
      <c r="B64" s="116"/>
      <c r="C64" s="79" t="s">
        <v>94</v>
      </c>
      <c r="D64" s="79"/>
      <c r="E64" s="65"/>
      <c r="F64" s="65"/>
      <c r="G64" s="81"/>
      <c r="H64" s="81"/>
      <c r="I64" s="81"/>
      <c r="J64" s="50"/>
      <c r="K64" s="60">
        <f>34950520.21+52634840.67</f>
        <v>87585360.88</v>
      </c>
      <c r="L64" s="50"/>
      <c r="M64" s="50"/>
      <c r="N64" s="50"/>
      <c r="O64" s="50"/>
      <c r="P64" s="50"/>
      <c r="Q64" s="60">
        <v>101244011.98</v>
      </c>
      <c r="R64" s="76"/>
      <c r="S64" s="65"/>
      <c r="T64" s="65"/>
      <c r="U64" s="79"/>
      <c r="V64" s="79" t="s">
        <v>134</v>
      </c>
      <c r="W64" s="60">
        <v>-68429442.09</v>
      </c>
      <c r="X64" s="47"/>
      <c r="Y64" s="61">
        <v>-56026729.43</v>
      </c>
      <c r="Z64" s="8"/>
      <c r="AB64" s="40" t="s">
        <v>95</v>
      </c>
    </row>
    <row r="65" spans="1:28" ht="12.75" thickBot="1">
      <c r="A65" s="38"/>
      <c r="B65" s="116"/>
      <c r="C65" s="79" t="s">
        <v>96</v>
      </c>
      <c r="D65" s="79"/>
      <c r="E65" s="65"/>
      <c r="F65" s="65"/>
      <c r="G65" s="81"/>
      <c r="H65" s="81"/>
      <c r="I65" s="82"/>
      <c r="J65" s="50"/>
      <c r="K65" s="34">
        <f>K63-K64</f>
        <v>-49408106.38999999</v>
      </c>
      <c r="L65" s="50"/>
      <c r="M65" s="50"/>
      <c r="N65" s="50"/>
      <c r="O65" s="50"/>
      <c r="P65" s="50"/>
      <c r="Q65" s="34">
        <f>Q63-Q64</f>
        <v>-66185439.24</v>
      </c>
      <c r="R65" s="76"/>
      <c r="S65" s="65"/>
      <c r="T65" s="83"/>
      <c r="U65" s="85" t="s">
        <v>135</v>
      </c>
      <c r="V65" s="65"/>
      <c r="W65" s="86">
        <f>SUM(W62:W64)</f>
        <v>-78855408.13</v>
      </c>
      <c r="X65" s="47"/>
      <c r="Y65" s="87">
        <f>SUM(Y62:Y64)</f>
        <v>-68429442.09</v>
      </c>
      <c r="Z65" s="8"/>
      <c r="AB65" s="58"/>
    </row>
    <row r="66" spans="1:28" ht="12.75" thickTop="1">
      <c r="A66" s="38"/>
      <c r="B66" s="116"/>
      <c r="C66" s="79" t="s">
        <v>97</v>
      </c>
      <c r="D66" s="79"/>
      <c r="E66" s="65"/>
      <c r="F66" s="65"/>
      <c r="G66" s="50"/>
      <c r="H66" s="50"/>
      <c r="I66" s="50"/>
      <c r="J66" s="50"/>
      <c r="K66" s="60">
        <v>48482598.28</v>
      </c>
      <c r="L66" s="50"/>
      <c r="M66" s="50"/>
      <c r="N66" s="50"/>
      <c r="O66" s="50"/>
      <c r="P66" s="50"/>
      <c r="Q66" s="60">
        <f>79539263.79-21629950.12-5764744.69+360456.23</f>
        <v>52505025.21</v>
      </c>
      <c r="R66" s="76"/>
      <c r="S66" s="65"/>
      <c r="T66" s="65"/>
      <c r="U66" s="65"/>
      <c r="V66" s="65"/>
      <c r="W66" s="47"/>
      <c r="X66" s="47"/>
      <c r="Y66" s="80"/>
      <c r="Z66" s="8"/>
      <c r="AB66" s="58"/>
    </row>
    <row r="67" spans="1:28" ht="12">
      <c r="A67" s="38"/>
      <c r="B67" s="116"/>
      <c r="C67" s="79" t="s">
        <v>98</v>
      </c>
      <c r="D67" s="79"/>
      <c r="E67" s="65"/>
      <c r="F67" s="65"/>
      <c r="G67" s="50"/>
      <c r="H67" s="50"/>
      <c r="I67" s="50"/>
      <c r="J67" s="50"/>
      <c r="K67" s="34">
        <f>SUM(K65:K66)</f>
        <v>-925508.109999992</v>
      </c>
      <c r="L67" s="50"/>
      <c r="M67" s="50"/>
      <c r="N67" s="50"/>
      <c r="O67" s="50"/>
      <c r="P67" s="50"/>
      <c r="Q67" s="34">
        <f>SUM(Q65:Q66)</f>
        <v>-13680414.030000001</v>
      </c>
      <c r="R67" s="76"/>
      <c r="S67" s="65"/>
      <c r="T67" s="65"/>
      <c r="U67" s="65"/>
      <c r="V67" s="65"/>
      <c r="W67" s="50"/>
      <c r="X67" s="50"/>
      <c r="Y67" s="66"/>
      <c r="Z67" s="8"/>
      <c r="AB67" s="58"/>
    </row>
    <row r="68" spans="1:28" ht="12.75">
      <c r="A68" s="38"/>
      <c r="B68" s="116"/>
      <c r="C68" s="79" t="s">
        <v>99</v>
      </c>
      <c r="D68" s="79"/>
      <c r="E68" s="65"/>
      <c r="F68" s="65"/>
      <c r="G68" s="50"/>
      <c r="H68" s="50"/>
      <c r="I68" s="50"/>
      <c r="J68" s="50"/>
      <c r="K68" s="60">
        <v>8401304.64</v>
      </c>
      <c r="L68" s="50"/>
      <c r="M68" s="50"/>
      <c r="N68" s="50"/>
      <c r="O68" s="50"/>
      <c r="P68" s="50"/>
      <c r="Q68" s="60">
        <v>9430241.46</v>
      </c>
      <c r="R68" s="76"/>
      <c r="S68" s="38"/>
      <c r="T68" s="38"/>
      <c r="U68" s="88"/>
      <c r="V68" s="65"/>
      <c r="W68" s="51"/>
      <c r="X68" s="38"/>
      <c r="Y68" s="8"/>
      <c r="Z68" s="8"/>
      <c r="AB68" s="54"/>
    </row>
    <row r="69" spans="1:28" ht="12.75">
      <c r="A69" s="38"/>
      <c r="B69" s="116"/>
      <c r="C69" s="79" t="s">
        <v>100</v>
      </c>
      <c r="D69" s="79"/>
      <c r="E69" s="65"/>
      <c r="F69" s="65"/>
      <c r="G69" s="50"/>
      <c r="H69" s="50"/>
      <c r="I69" s="50"/>
      <c r="J69" s="50"/>
      <c r="K69" s="47">
        <f>K67-K68</f>
        <v>-9326812.749999993</v>
      </c>
      <c r="L69" s="50"/>
      <c r="M69" s="50"/>
      <c r="N69" s="50"/>
      <c r="O69" s="50"/>
      <c r="P69" s="50"/>
      <c r="Q69" s="47">
        <f>Q67-Q68</f>
        <v>-23110655.490000002</v>
      </c>
      <c r="R69" s="76"/>
      <c r="S69" s="38"/>
      <c r="T69" s="38"/>
      <c r="U69" s="88"/>
      <c r="V69" s="65"/>
      <c r="W69" s="50"/>
      <c r="X69" s="38"/>
      <c r="Y69" s="8"/>
      <c r="Z69" s="8"/>
      <c r="AB69" s="81"/>
    </row>
    <row r="70" spans="1:28" ht="12">
      <c r="A70" s="38"/>
      <c r="B70" s="116"/>
      <c r="C70" s="79" t="s">
        <v>136</v>
      </c>
      <c r="D70" s="79"/>
      <c r="E70" s="65"/>
      <c r="F70" s="65"/>
      <c r="G70" s="50"/>
      <c r="H70" s="50"/>
      <c r="I70" s="50"/>
      <c r="J70" s="50"/>
      <c r="K70" s="50"/>
      <c r="L70" s="50"/>
      <c r="M70" s="50"/>
      <c r="N70" s="50"/>
      <c r="O70" s="50"/>
      <c r="P70" s="50"/>
      <c r="Q70" s="50"/>
      <c r="R70" s="76"/>
      <c r="S70" s="65"/>
      <c r="T70" s="85"/>
      <c r="U70" s="65"/>
      <c r="V70" s="65"/>
      <c r="W70" s="50"/>
      <c r="X70" s="50"/>
      <c r="Y70" s="66"/>
      <c r="Z70" s="8"/>
      <c r="AB70" s="54"/>
    </row>
    <row r="71" spans="1:26" ht="12">
      <c r="A71" s="38"/>
      <c r="B71" s="116"/>
      <c r="C71" s="79" t="s">
        <v>102</v>
      </c>
      <c r="D71" s="79"/>
      <c r="E71" s="65"/>
      <c r="F71" s="65"/>
      <c r="G71" s="51"/>
      <c r="H71" s="47"/>
      <c r="I71" s="34">
        <v>2462.4</v>
      </c>
      <c r="J71" s="50"/>
      <c r="K71" s="47"/>
      <c r="L71" s="47"/>
      <c r="M71" s="51"/>
      <c r="N71" s="47"/>
      <c r="O71" s="34">
        <v>2462.4</v>
      </c>
      <c r="P71" s="50"/>
      <c r="Q71" s="47"/>
      <c r="R71" s="76"/>
      <c r="S71" s="65"/>
      <c r="T71" s="65"/>
      <c r="U71" s="65"/>
      <c r="V71" s="65"/>
      <c r="W71" s="50"/>
      <c r="X71" s="50"/>
      <c r="Y71" s="66"/>
      <c r="Z71" s="8"/>
    </row>
    <row r="72" spans="1:28" ht="12">
      <c r="A72" s="38"/>
      <c r="B72" s="116"/>
      <c r="C72" s="79" t="s">
        <v>103</v>
      </c>
      <c r="D72" s="79"/>
      <c r="E72" s="65"/>
      <c r="F72" s="65"/>
      <c r="G72" s="51"/>
      <c r="H72" s="47"/>
      <c r="I72" s="60">
        <f>53049.47-2462.4</f>
        <v>50587.07</v>
      </c>
      <c r="J72" s="50"/>
      <c r="K72" s="47"/>
      <c r="L72" s="47"/>
      <c r="M72" s="51"/>
      <c r="N72" s="47"/>
      <c r="O72" s="60">
        <v>57649.73</v>
      </c>
      <c r="P72" s="50"/>
      <c r="Q72" s="47"/>
      <c r="R72" s="76"/>
      <c r="S72" s="65"/>
      <c r="T72" s="65"/>
      <c r="U72" s="65"/>
      <c r="V72" s="65"/>
      <c r="W72" s="50"/>
      <c r="X72" s="50"/>
      <c r="Y72" s="66"/>
      <c r="Z72" s="8"/>
      <c r="AB72" s="54"/>
    </row>
    <row r="73" spans="1:28" ht="12">
      <c r="A73" s="38"/>
      <c r="B73" s="116"/>
      <c r="C73" s="79" t="s">
        <v>101</v>
      </c>
      <c r="D73" s="79"/>
      <c r="E73" s="65"/>
      <c r="F73" s="65"/>
      <c r="G73" s="47"/>
      <c r="H73" s="47"/>
      <c r="I73" s="34">
        <f>SUM(I71:I72)</f>
        <v>53049.47</v>
      </c>
      <c r="J73" s="50"/>
      <c r="K73" s="47"/>
      <c r="L73" s="47"/>
      <c r="M73" s="47"/>
      <c r="N73" s="47"/>
      <c r="O73" s="34">
        <f>SUM(O71:O72)</f>
        <v>60112.130000000005</v>
      </c>
      <c r="P73" s="50"/>
      <c r="Q73" s="47"/>
      <c r="R73" s="76"/>
      <c r="S73" s="65"/>
      <c r="T73" s="65"/>
      <c r="U73" s="65"/>
      <c r="V73" s="65"/>
      <c r="W73" s="50"/>
      <c r="X73" s="50"/>
      <c r="Y73" s="66"/>
      <c r="Z73" s="8"/>
      <c r="AB73" s="81"/>
    </row>
    <row r="74" spans="1:28" ht="12">
      <c r="A74" s="38"/>
      <c r="B74" s="116"/>
      <c r="C74" s="79" t="s">
        <v>104</v>
      </c>
      <c r="D74" s="79"/>
      <c r="E74" s="65"/>
      <c r="F74" s="65"/>
      <c r="G74" s="34"/>
      <c r="H74" s="47"/>
      <c r="I74" s="60">
        <v>191925</v>
      </c>
      <c r="J74" s="50"/>
      <c r="K74" s="84">
        <f>I73-I74</f>
        <v>-138875.53</v>
      </c>
      <c r="L74" s="47"/>
      <c r="M74" s="34"/>
      <c r="N74" s="47"/>
      <c r="O74" s="60">
        <v>3913.81</v>
      </c>
      <c r="P74" s="50"/>
      <c r="Q74" s="84">
        <f>O73-O74</f>
        <v>56198.32000000001</v>
      </c>
      <c r="R74" s="76"/>
      <c r="S74" s="65"/>
      <c r="T74" s="65"/>
      <c r="U74" s="38"/>
      <c r="V74" s="65"/>
      <c r="W74" s="50"/>
      <c r="X74" s="50"/>
      <c r="Y74" s="66"/>
      <c r="Z74" s="8"/>
      <c r="AB74" s="54"/>
    </row>
    <row r="75" spans="1:28" ht="12">
      <c r="A75" s="38"/>
      <c r="B75" s="116"/>
      <c r="C75" s="79" t="s">
        <v>105</v>
      </c>
      <c r="D75" s="79"/>
      <c r="E75" s="65"/>
      <c r="F75" s="65"/>
      <c r="G75" s="47"/>
      <c r="H75" s="47"/>
      <c r="I75" s="34"/>
      <c r="J75" s="50"/>
      <c r="K75" s="47">
        <f>K69+K74</f>
        <v>-9465688.279999992</v>
      </c>
      <c r="L75" s="47"/>
      <c r="M75" s="47"/>
      <c r="N75" s="47"/>
      <c r="O75" s="34"/>
      <c r="P75" s="50"/>
      <c r="Q75" s="47">
        <f>Q69+Q74</f>
        <v>-23054457.17</v>
      </c>
      <c r="R75" s="76"/>
      <c r="S75" s="38"/>
      <c r="T75" s="85"/>
      <c r="U75" s="79"/>
      <c r="V75" s="79"/>
      <c r="W75" s="50"/>
      <c r="X75" s="89"/>
      <c r="Y75" s="66"/>
      <c r="Z75" s="8"/>
      <c r="AB75" s="54"/>
    </row>
    <row r="76" spans="1:28" ht="12">
      <c r="A76" s="38"/>
      <c r="B76" s="114" t="s">
        <v>12</v>
      </c>
      <c r="C76" s="62" t="s">
        <v>106</v>
      </c>
      <c r="D76" s="62"/>
      <c r="E76" s="62"/>
      <c r="F76" s="62"/>
      <c r="G76" s="47"/>
      <c r="H76" s="47"/>
      <c r="I76" s="34"/>
      <c r="J76" s="50"/>
      <c r="K76" s="47"/>
      <c r="L76" s="47"/>
      <c r="M76" s="47"/>
      <c r="N76" s="47"/>
      <c r="O76" s="47"/>
      <c r="P76" s="47"/>
      <c r="Q76" s="47"/>
      <c r="R76" s="76"/>
      <c r="S76" s="38"/>
      <c r="T76" s="38"/>
      <c r="U76" s="38"/>
      <c r="V76" s="65"/>
      <c r="W76" s="50"/>
      <c r="X76" s="50"/>
      <c r="Y76" s="66"/>
      <c r="Z76" s="8"/>
      <c r="AB76" s="54"/>
    </row>
    <row r="77" spans="1:28" ht="12">
      <c r="A77" s="38"/>
      <c r="B77" s="71"/>
      <c r="C77" s="65" t="s">
        <v>137</v>
      </c>
      <c r="D77" s="65"/>
      <c r="E77" s="65"/>
      <c r="F77" s="65"/>
      <c r="G77" s="47"/>
      <c r="H77" s="47"/>
      <c r="I77" s="34">
        <v>113283.33</v>
      </c>
      <c r="J77" s="50"/>
      <c r="K77" s="47"/>
      <c r="L77" s="47"/>
      <c r="M77" s="47"/>
      <c r="N77" s="47"/>
      <c r="O77" s="34">
        <v>207842.85</v>
      </c>
      <c r="P77" s="50"/>
      <c r="Q77" s="47"/>
      <c r="R77" s="76"/>
      <c r="S77" s="72"/>
      <c r="T77" s="72"/>
      <c r="U77" s="72"/>
      <c r="V77" s="38"/>
      <c r="W77" s="51"/>
      <c r="X77" s="38"/>
      <c r="Y77" s="8"/>
      <c r="Z77" s="8"/>
      <c r="AB77" s="81"/>
    </row>
    <row r="78" spans="1:28" ht="12">
      <c r="A78" s="38"/>
      <c r="B78" s="71"/>
      <c r="C78" s="65" t="s">
        <v>139</v>
      </c>
      <c r="D78" s="65"/>
      <c r="E78" s="65"/>
      <c r="F78" s="65"/>
      <c r="G78" s="47"/>
      <c r="H78" s="47"/>
      <c r="I78" s="34">
        <v>22925.92</v>
      </c>
      <c r="J78" s="50"/>
      <c r="K78" s="47"/>
      <c r="L78" s="47"/>
      <c r="M78" s="47"/>
      <c r="N78" s="47"/>
      <c r="O78" s="34">
        <v>4406.38</v>
      </c>
      <c r="P78" s="50"/>
      <c r="Q78" s="47"/>
      <c r="R78" s="76"/>
      <c r="S78" s="63"/>
      <c r="T78" s="90"/>
      <c r="U78" s="72"/>
      <c r="V78" s="91"/>
      <c r="W78" s="75"/>
      <c r="X78" s="72"/>
      <c r="Y78" s="92"/>
      <c r="Z78" s="8"/>
      <c r="AB78" s="93"/>
    </row>
    <row r="79" spans="1:28" ht="12">
      <c r="A79" s="38"/>
      <c r="B79" s="71"/>
      <c r="C79" s="65" t="s">
        <v>143</v>
      </c>
      <c r="D79" s="65"/>
      <c r="E79" s="65"/>
      <c r="F79" s="65"/>
      <c r="G79" s="47"/>
      <c r="H79" s="47"/>
      <c r="I79" s="60">
        <v>0</v>
      </c>
      <c r="J79" s="50"/>
      <c r="K79" s="47"/>
      <c r="L79" s="47"/>
      <c r="M79" s="47"/>
      <c r="N79" s="47"/>
      <c r="O79" s="60">
        <v>27394694.81</v>
      </c>
      <c r="P79" s="50"/>
      <c r="Q79" s="47"/>
      <c r="R79" s="76"/>
      <c r="S79" s="63"/>
      <c r="T79" s="90"/>
      <c r="U79" s="72"/>
      <c r="V79" s="91"/>
      <c r="W79" s="75"/>
      <c r="X79" s="72"/>
      <c r="Y79" s="92"/>
      <c r="Z79" s="8"/>
      <c r="AB79" s="93"/>
    </row>
    <row r="80" spans="1:28" ht="12">
      <c r="A80" s="38"/>
      <c r="B80" s="71"/>
      <c r="C80" s="65" t="s">
        <v>101</v>
      </c>
      <c r="D80" s="65"/>
      <c r="E80" s="65"/>
      <c r="F80" s="65"/>
      <c r="G80" s="47"/>
      <c r="H80" s="47"/>
      <c r="I80" s="47">
        <f>SUM(I77:I79)</f>
        <v>136209.25</v>
      </c>
      <c r="J80" s="50"/>
      <c r="K80" s="47"/>
      <c r="L80" s="47"/>
      <c r="M80" s="47"/>
      <c r="N80" s="47"/>
      <c r="O80" s="47">
        <f>SUM(O77:O79)</f>
        <v>27606944.04</v>
      </c>
      <c r="P80" s="50"/>
      <c r="Q80" s="47"/>
      <c r="R80" s="76"/>
      <c r="S80" s="63"/>
      <c r="T80" s="72"/>
      <c r="U80" s="72"/>
      <c r="V80" s="63"/>
      <c r="W80" s="64"/>
      <c r="X80" s="72"/>
      <c r="Y80" s="92"/>
      <c r="Z80" s="8"/>
      <c r="AB80" s="81"/>
    </row>
    <row r="81" spans="1:28" ht="12.75">
      <c r="A81" s="38"/>
      <c r="B81" s="116"/>
      <c r="C81" s="65" t="s">
        <v>138</v>
      </c>
      <c r="D81" s="94"/>
      <c r="E81" s="65"/>
      <c r="F81" s="65"/>
      <c r="G81" s="34">
        <v>590076.19</v>
      </c>
      <c r="H81" s="47"/>
      <c r="I81" s="47"/>
      <c r="J81" s="50"/>
      <c r="K81" s="47"/>
      <c r="L81" s="47"/>
      <c r="M81" s="34">
        <v>2957115.2</v>
      </c>
      <c r="N81" s="47"/>
      <c r="O81" s="47"/>
      <c r="P81" s="50"/>
      <c r="Q81" s="47"/>
      <c r="R81" s="76"/>
      <c r="S81" s="63"/>
      <c r="T81" s="95"/>
      <c r="U81" s="72"/>
      <c r="V81" s="63"/>
      <c r="W81" s="64"/>
      <c r="X81" s="72"/>
      <c r="Y81" s="92"/>
      <c r="Z81" s="8"/>
      <c r="AB81" s="54"/>
    </row>
    <row r="82" spans="1:28" ht="12">
      <c r="A82" s="38"/>
      <c r="B82" s="116"/>
      <c r="C82" s="65" t="s">
        <v>140</v>
      </c>
      <c r="D82" s="96"/>
      <c r="E82" s="96"/>
      <c r="F82" s="96"/>
      <c r="G82" s="34">
        <v>6410.82</v>
      </c>
      <c r="H82" s="47"/>
      <c r="I82" s="47"/>
      <c r="J82" s="50"/>
      <c r="K82" s="47"/>
      <c r="L82" s="47"/>
      <c r="M82" s="34">
        <v>10698084.33</v>
      </c>
      <c r="N82" s="47"/>
      <c r="O82" s="47"/>
      <c r="P82" s="50"/>
      <c r="Q82" s="47"/>
      <c r="R82" s="76"/>
      <c r="S82" s="65"/>
      <c r="T82" s="65"/>
      <c r="U82" s="65"/>
      <c r="V82" s="65"/>
      <c r="W82" s="77"/>
      <c r="X82" s="65"/>
      <c r="Y82" s="97"/>
      <c r="Z82" s="8"/>
      <c r="AB82" s="81"/>
    </row>
    <row r="83" spans="1:28" ht="12">
      <c r="A83" s="38"/>
      <c r="B83" s="116"/>
      <c r="C83" s="65" t="s">
        <v>119</v>
      </c>
      <c r="D83" s="96"/>
      <c r="E83" s="96"/>
      <c r="F83" s="96"/>
      <c r="G83" s="60">
        <v>500000</v>
      </c>
      <c r="H83" s="47"/>
      <c r="I83" s="84">
        <f>SUM(G81:G83)</f>
        <v>1096487.0099999998</v>
      </c>
      <c r="J83" s="50"/>
      <c r="K83" s="84">
        <f>I80-I83</f>
        <v>-960277.7599999998</v>
      </c>
      <c r="L83" s="47"/>
      <c r="M83" s="60">
        <v>3300000</v>
      </c>
      <c r="N83" s="47"/>
      <c r="O83" s="84">
        <f>SUM(M81:M83)</f>
        <v>16955199.53</v>
      </c>
      <c r="P83" s="50"/>
      <c r="Q83" s="84">
        <f>O80-O83</f>
        <v>10651744.509999998</v>
      </c>
      <c r="R83" s="76"/>
      <c r="S83" s="65"/>
      <c r="T83" s="65"/>
      <c r="U83" s="65"/>
      <c r="V83" s="65"/>
      <c r="W83" s="77"/>
      <c r="X83" s="65"/>
      <c r="Y83" s="97"/>
      <c r="Z83" s="8"/>
      <c r="AB83" s="54"/>
    </row>
    <row r="84" spans="1:28" ht="12">
      <c r="A84" s="38"/>
      <c r="B84" s="116"/>
      <c r="C84" s="65" t="s">
        <v>107</v>
      </c>
      <c r="D84" s="65"/>
      <c r="E84" s="65"/>
      <c r="F84" s="65"/>
      <c r="G84" s="47"/>
      <c r="H84" s="47"/>
      <c r="I84" s="47"/>
      <c r="J84" s="50"/>
      <c r="K84" s="47">
        <f>SUM(K75:K83)</f>
        <v>-10425966.039999992</v>
      </c>
      <c r="L84" s="47"/>
      <c r="M84" s="47"/>
      <c r="N84" s="47"/>
      <c r="O84" s="47"/>
      <c r="P84" s="50"/>
      <c r="Q84" s="47">
        <f>SUM(Q75:Q83)</f>
        <v>-12402712.660000004</v>
      </c>
      <c r="R84" s="76"/>
      <c r="S84" s="72"/>
      <c r="T84" s="72"/>
      <c r="U84" s="72"/>
      <c r="V84" s="72"/>
      <c r="W84" s="75"/>
      <c r="X84" s="72"/>
      <c r="Y84" s="92"/>
      <c r="Z84" s="8"/>
      <c r="AB84" s="54"/>
    </row>
    <row r="85" spans="1:26" ht="12">
      <c r="A85" s="38"/>
      <c r="B85" s="116"/>
      <c r="C85" s="65" t="s">
        <v>108</v>
      </c>
      <c r="D85" s="65"/>
      <c r="E85" s="65"/>
      <c r="F85" s="65"/>
      <c r="G85" s="47"/>
      <c r="H85" s="47"/>
      <c r="I85" s="34">
        <v>2437179.29</v>
      </c>
      <c r="J85" s="50"/>
      <c r="K85" s="47"/>
      <c r="L85" s="47"/>
      <c r="M85" s="47"/>
      <c r="N85" s="47"/>
      <c r="O85" s="34">
        <v>2406724.93</v>
      </c>
      <c r="P85" s="50"/>
      <c r="Q85" s="47"/>
      <c r="R85" s="76"/>
      <c r="S85" s="72"/>
      <c r="T85" s="72"/>
      <c r="U85" s="72"/>
      <c r="V85" s="72"/>
      <c r="W85" s="75"/>
      <c r="X85" s="72"/>
      <c r="Y85" s="92"/>
      <c r="Z85" s="8"/>
    </row>
    <row r="86" spans="1:26" ht="12">
      <c r="A86" s="38"/>
      <c r="B86" s="116"/>
      <c r="C86" s="65"/>
      <c r="D86" s="65"/>
      <c r="E86" s="65"/>
      <c r="F86" s="65" t="s">
        <v>109</v>
      </c>
      <c r="G86" s="47"/>
      <c r="H86" s="47"/>
      <c r="I86" s="47"/>
      <c r="J86" s="50"/>
      <c r="K86" s="47"/>
      <c r="L86" s="47"/>
      <c r="M86" s="47"/>
      <c r="N86" s="47"/>
      <c r="O86" s="47"/>
      <c r="P86" s="50"/>
      <c r="Q86" s="47"/>
      <c r="R86" s="76"/>
      <c r="S86" s="63"/>
      <c r="T86" s="90"/>
      <c r="U86" s="63"/>
      <c r="V86" s="63"/>
      <c r="W86" s="64"/>
      <c r="X86" s="63"/>
      <c r="Y86" s="98"/>
      <c r="Z86" s="8"/>
    </row>
    <row r="87" spans="1:26" ht="12">
      <c r="A87" s="38"/>
      <c r="B87" s="116"/>
      <c r="C87" s="65"/>
      <c r="D87" s="65"/>
      <c r="E87" s="65"/>
      <c r="F87" s="65" t="s">
        <v>110</v>
      </c>
      <c r="G87" s="47"/>
      <c r="H87" s="47"/>
      <c r="I87" s="84">
        <v>2437179.29</v>
      </c>
      <c r="J87" s="50"/>
      <c r="K87" s="84">
        <v>0</v>
      </c>
      <c r="L87" s="47"/>
      <c r="M87" s="47"/>
      <c r="N87" s="47"/>
      <c r="O87" s="84">
        <v>2406724.93</v>
      </c>
      <c r="P87" s="50"/>
      <c r="Q87" s="84">
        <f>O85-O87</f>
        <v>0</v>
      </c>
      <c r="R87" s="76"/>
      <c r="S87" s="63"/>
      <c r="T87" s="63" t="s">
        <v>95</v>
      </c>
      <c r="U87" s="63"/>
      <c r="V87" s="63" t="s">
        <v>95</v>
      </c>
      <c r="W87" s="51"/>
      <c r="X87" s="63"/>
      <c r="Y87" s="98"/>
      <c r="Z87" s="8"/>
    </row>
    <row r="88" spans="1:26" ht="12.75" thickBot="1">
      <c r="A88" s="38"/>
      <c r="B88" s="114" t="s">
        <v>132</v>
      </c>
      <c r="C88" s="62"/>
      <c r="D88" s="62"/>
      <c r="E88" s="62"/>
      <c r="F88" s="62"/>
      <c r="G88" s="50"/>
      <c r="H88" s="50"/>
      <c r="I88" s="50"/>
      <c r="J88" s="50"/>
      <c r="K88" s="99">
        <f>SUM(K84:K87)</f>
        <v>-10425966.039999992</v>
      </c>
      <c r="L88" s="47"/>
      <c r="M88" s="50"/>
      <c r="N88" s="50"/>
      <c r="O88" s="50"/>
      <c r="P88" s="50"/>
      <c r="Q88" s="99">
        <f>Q84-Q87</f>
        <v>-12402712.660000004</v>
      </c>
      <c r="R88" s="76"/>
      <c r="S88" s="63"/>
      <c r="T88" s="63"/>
      <c r="U88" s="63"/>
      <c r="V88" s="63"/>
      <c r="W88" s="64"/>
      <c r="X88" s="63"/>
      <c r="Y88" s="98"/>
      <c r="Z88" s="8"/>
    </row>
    <row r="89" spans="1:26" ht="12.75" thickTop="1">
      <c r="A89" s="38"/>
      <c r="B89" s="114"/>
      <c r="C89" s="62"/>
      <c r="D89" s="62"/>
      <c r="E89" s="62"/>
      <c r="F89" s="62"/>
      <c r="G89" s="50"/>
      <c r="H89" s="50"/>
      <c r="I89" s="50"/>
      <c r="J89" s="50"/>
      <c r="K89" s="100"/>
      <c r="L89" s="47"/>
      <c r="M89" s="47"/>
      <c r="N89" s="47"/>
      <c r="O89" s="47"/>
      <c r="P89" s="47"/>
      <c r="Q89" s="100"/>
      <c r="R89" s="76"/>
      <c r="S89" s="63"/>
      <c r="T89" s="63"/>
      <c r="U89" s="63"/>
      <c r="V89" s="63"/>
      <c r="W89" s="64"/>
      <c r="X89" s="63"/>
      <c r="Y89" s="98"/>
      <c r="Z89" s="8"/>
    </row>
    <row r="90" spans="1:26" ht="12">
      <c r="A90" s="38"/>
      <c r="B90" s="114"/>
      <c r="C90" s="62"/>
      <c r="D90" s="62"/>
      <c r="E90" s="62"/>
      <c r="F90" s="139" t="s">
        <v>144</v>
      </c>
      <c r="G90" s="50"/>
      <c r="H90" s="50"/>
      <c r="I90" s="50"/>
      <c r="J90" s="50"/>
      <c r="K90" s="100"/>
      <c r="L90" s="47"/>
      <c r="M90" s="47"/>
      <c r="N90" s="47"/>
      <c r="O90" s="47"/>
      <c r="P90" s="47"/>
      <c r="Q90" s="100"/>
      <c r="R90" s="65"/>
      <c r="S90" s="63"/>
      <c r="T90" s="63"/>
      <c r="U90" s="63"/>
      <c r="V90" s="63"/>
      <c r="W90" s="64"/>
      <c r="X90" s="63"/>
      <c r="Y90" s="98"/>
      <c r="Z90" s="8"/>
    </row>
    <row r="91" spans="1:26" ht="12">
      <c r="A91" s="38"/>
      <c r="B91" s="114"/>
      <c r="C91" s="62"/>
      <c r="D91" s="62"/>
      <c r="E91" s="140" t="s">
        <v>145</v>
      </c>
      <c r="F91" s="139" t="s">
        <v>150</v>
      </c>
      <c r="G91" s="50"/>
      <c r="H91" s="50"/>
      <c r="I91" s="50"/>
      <c r="J91" s="50"/>
      <c r="K91" s="100">
        <f>K88</f>
        <v>-10425966.039999992</v>
      </c>
      <c r="L91" s="47"/>
      <c r="M91" s="47"/>
      <c r="N91" s="47"/>
      <c r="O91" s="47"/>
      <c r="P91" s="47"/>
      <c r="Q91" s="100">
        <v>-39797407.47</v>
      </c>
      <c r="R91" s="65"/>
      <c r="S91" s="63"/>
      <c r="T91" s="63"/>
      <c r="U91" s="63"/>
      <c r="V91" s="63"/>
      <c r="W91" s="64"/>
      <c r="X91" s="63"/>
      <c r="Y91" s="98"/>
      <c r="Z91" s="8"/>
    </row>
    <row r="92" spans="1:26" ht="12">
      <c r="A92" s="38"/>
      <c r="B92" s="114"/>
      <c r="C92" s="62"/>
      <c r="D92" s="62"/>
      <c r="E92" s="140" t="s">
        <v>145</v>
      </c>
      <c r="F92" s="139" t="s">
        <v>146</v>
      </c>
      <c r="G92" s="50"/>
      <c r="H92" s="50"/>
      <c r="I92" s="50"/>
      <c r="J92" s="50"/>
      <c r="K92" s="141">
        <v>0</v>
      </c>
      <c r="L92" s="47"/>
      <c r="M92" s="47"/>
      <c r="N92" s="47"/>
      <c r="O92" s="47"/>
      <c r="P92" s="47"/>
      <c r="Q92" s="141">
        <v>27394694.81</v>
      </c>
      <c r="R92" s="65"/>
      <c r="S92" s="63"/>
      <c r="T92" s="63"/>
      <c r="U92" s="63"/>
      <c r="V92" s="63"/>
      <c r="W92" s="64"/>
      <c r="X92" s="63"/>
      <c r="Y92" s="98"/>
      <c r="Z92" s="8"/>
    </row>
    <row r="93" spans="1:26" ht="12.75" thickBot="1">
      <c r="A93" s="38"/>
      <c r="B93" s="114"/>
      <c r="C93" s="62"/>
      <c r="D93" s="62"/>
      <c r="E93" s="140"/>
      <c r="F93" s="139"/>
      <c r="G93" s="50"/>
      <c r="H93" s="50"/>
      <c r="I93" s="50"/>
      <c r="J93" s="50"/>
      <c r="K93" s="99">
        <f>SUM(K91:K92)</f>
        <v>-10425966.039999992</v>
      </c>
      <c r="L93" s="47"/>
      <c r="M93" s="47"/>
      <c r="N93" s="47"/>
      <c r="O93" s="47"/>
      <c r="P93" s="47"/>
      <c r="Q93" s="86">
        <f>SUM(Q91:Q92)</f>
        <v>-12402712.66</v>
      </c>
      <c r="R93" s="65"/>
      <c r="S93" s="63"/>
      <c r="T93" s="63"/>
      <c r="U93" s="63"/>
      <c r="V93" s="63"/>
      <c r="W93" s="64"/>
      <c r="X93" s="63"/>
      <c r="Y93" s="98"/>
      <c r="Z93" s="8"/>
    </row>
    <row r="94" spans="1:26" ht="12.75" thickTop="1">
      <c r="A94" s="38"/>
      <c r="B94" s="114"/>
      <c r="C94" s="62"/>
      <c r="D94" s="62"/>
      <c r="E94" s="140"/>
      <c r="F94" s="139"/>
      <c r="G94" s="50"/>
      <c r="H94" s="50"/>
      <c r="I94" s="50"/>
      <c r="J94" s="50"/>
      <c r="K94" s="100"/>
      <c r="L94" s="47"/>
      <c r="M94" s="47"/>
      <c r="N94" s="47"/>
      <c r="O94" s="47"/>
      <c r="P94" s="47"/>
      <c r="Q94" s="100"/>
      <c r="R94" s="65"/>
      <c r="S94" s="63"/>
      <c r="T94" s="63"/>
      <c r="U94" s="63"/>
      <c r="V94" s="63"/>
      <c r="W94" s="64"/>
      <c r="X94" s="63"/>
      <c r="Y94" s="98"/>
      <c r="Z94" s="8"/>
    </row>
    <row r="95" spans="1:26" ht="12">
      <c r="A95" s="38"/>
      <c r="B95" s="114"/>
      <c r="C95" s="62"/>
      <c r="D95" s="62"/>
      <c r="E95" s="140"/>
      <c r="F95" s="139"/>
      <c r="G95" s="50"/>
      <c r="H95" s="50"/>
      <c r="I95" s="50"/>
      <c r="J95" s="50"/>
      <c r="K95" s="100"/>
      <c r="L95" s="47"/>
      <c r="M95" s="47"/>
      <c r="N95" s="47"/>
      <c r="O95" s="47"/>
      <c r="P95" s="47"/>
      <c r="Q95" s="100"/>
      <c r="R95" s="65"/>
      <c r="S95" s="63"/>
      <c r="T95" s="63"/>
      <c r="U95" s="63"/>
      <c r="V95" s="63"/>
      <c r="W95" s="64"/>
      <c r="X95" s="63"/>
      <c r="Y95" s="98"/>
      <c r="Z95" s="8"/>
    </row>
    <row r="96" spans="1:26" ht="12">
      <c r="A96" s="38"/>
      <c r="B96" s="114"/>
      <c r="C96" s="62"/>
      <c r="D96" s="62"/>
      <c r="E96" s="62"/>
      <c r="F96" s="62"/>
      <c r="G96" s="50"/>
      <c r="H96" s="50"/>
      <c r="I96" s="50"/>
      <c r="J96" s="50"/>
      <c r="K96" s="100"/>
      <c r="L96" s="47"/>
      <c r="M96" s="47"/>
      <c r="N96" s="47"/>
      <c r="O96" s="149" t="s">
        <v>151</v>
      </c>
      <c r="P96" s="132"/>
      <c r="Q96" s="133"/>
      <c r="R96" s="65"/>
      <c r="S96" s="63"/>
      <c r="T96" s="63"/>
      <c r="U96" s="63"/>
      <c r="V96" s="63"/>
      <c r="W96" s="64"/>
      <c r="X96" s="63"/>
      <c r="Y96" s="98"/>
      <c r="Z96" s="8"/>
    </row>
    <row r="97" spans="1:26" ht="12">
      <c r="A97" s="38"/>
      <c r="B97" s="114"/>
      <c r="C97" s="62"/>
      <c r="D97" s="62"/>
      <c r="E97" s="62"/>
      <c r="F97" s="101" t="s">
        <v>111</v>
      </c>
      <c r="G97" s="50"/>
      <c r="H97" s="50"/>
      <c r="I97" s="50"/>
      <c r="J97" s="50"/>
      <c r="K97" s="100"/>
      <c r="L97" s="47"/>
      <c r="M97" s="102" t="s">
        <v>152</v>
      </c>
      <c r="N97" s="102"/>
      <c r="O97" s="102"/>
      <c r="P97" s="102"/>
      <c r="Q97" s="102"/>
      <c r="R97" s="65"/>
      <c r="S97" s="63"/>
      <c r="T97" s="63"/>
      <c r="U97" s="63"/>
      <c r="V97" s="153" t="s">
        <v>153</v>
      </c>
      <c r="W97" s="154"/>
      <c r="X97" s="154"/>
      <c r="Y97" s="155"/>
      <c r="Z97" s="8"/>
    </row>
    <row r="98" spans="1:26" ht="12">
      <c r="A98" s="38"/>
      <c r="B98" s="114"/>
      <c r="C98" s="62"/>
      <c r="D98" s="62"/>
      <c r="E98" s="62"/>
      <c r="F98" s="101"/>
      <c r="G98" s="50"/>
      <c r="H98" s="50"/>
      <c r="I98" s="50"/>
      <c r="J98" s="50"/>
      <c r="K98" s="100"/>
      <c r="L98" s="47"/>
      <c r="M98" s="103"/>
      <c r="N98" s="47"/>
      <c r="O98" s="47"/>
      <c r="P98" s="47"/>
      <c r="Q98" s="100"/>
      <c r="R98" s="65"/>
      <c r="S98" s="63"/>
      <c r="T98" s="63"/>
      <c r="U98" s="63"/>
      <c r="V98" s="146"/>
      <c r="W98" s="147"/>
      <c r="X98" s="146"/>
      <c r="Y98" s="148"/>
      <c r="Z98" s="8"/>
    </row>
    <row r="99" spans="1:26" ht="12">
      <c r="A99" s="38"/>
      <c r="B99" s="114"/>
      <c r="C99" s="62"/>
      <c r="D99" s="62"/>
      <c r="E99" s="62"/>
      <c r="F99" s="62"/>
      <c r="G99" s="50"/>
      <c r="H99" s="50"/>
      <c r="I99" s="50"/>
      <c r="J99" s="50"/>
      <c r="K99" s="100"/>
      <c r="L99" s="47"/>
      <c r="M99" s="47"/>
      <c r="N99" s="47"/>
      <c r="O99" s="47"/>
      <c r="P99" s="47"/>
      <c r="Q99" s="100"/>
      <c r="R99" s="65"/>
      <c r="S99" s="63"/>
      <c r="T99" s="63"/>
      <c r="U99" s="63"/>
      <c r="V99" s="146"/>
      <c r="W99" s="147"/>
      <c r="X99" s="146"/>
      <c r="Y99" s="148"/>
      <c r="Z99" s="8"/>
    </row>
    <row r="100" spans="1:26" ht="12">
      <c r="A100" s="38"/>
      <c r="B100" s="114"/>
      <c r="C100" s="62"/>
      <c r="D100" s="62"/>
      <c r="E100" s="62"/>
      <c r="F100" s="62"/>
      <c r="G100" s="50"/>
      <c r="H100" s="50"/>
      <c r="I100" s="50"/>
      <c r="J100" s="50"/>
      <c r="K100" s="100"/>
      <c r="L100" s="47"/>
      <c r="M100" s="47"/>
      <c r="N100" s="47"/>
      <c r="O100" s="47"/>
      <c r="P100" s="47"/>
      <c r="Q100" s="100"/>
      <c r="R100" s="65"/>
      <c r="S100" s="63"/>
      <c r="T100" s="63"/>
      <c r="U100" s="63"/>
      <c r="V100" s="146"/>
      <c r="W100" s="147"/>
      <c r="X100" s="146"/>
      <c r="Y100" s="148"/>
      <c r="Z100" s="8"/>
    </row>
    <row r="101" spans="2:25" ht="13.5" thickBot="1">
      <c r="B101" s="144"/>
      <c r="C101" s="145"/>
      <c r="D101" s="145"/>
      <c r="E101" s="145"/>
      <c r="F101" s="135" t="s">
        <v>114</v>
      </c>
      <c r="G101" s="136"/>
      <c r="H101" s="136"/>
      <c r="I101" s="136"/>
      <c r="J101" s="136"/>
      <c r="K101" s="105"/>
      <c r="L101" s="137"/>
      <c r="M101" s="138" t="s">
        <v>141</v>
      </c>
      <c r="N101" s="138"/>
      <c r="O101" s="138"/>
      <c r="P101" s="138"/>
      <c r="Q101" s="138"/>
      <c r="R101" s="65"/>
      <c r="S101" s="145"/>
      <c r="T101" s="145"/>
      <c r="U101" s="145"/>
      <c r="V101" s="156" t="s">
        <v>154</v>
      </c>
      <c r="W101" s="157"/>
      <c r="X101" s="157"/>
      <c r="Y101" s="158"/>
    </row>
    <row r="102" spans="2:25" ht="12.75" thickBot="1">
      <c r="B102" s="104"/>
      <c r="C102" s="106"/>
      <c r="D102" s="117"/>
      <c r="E102" s="106"/>
      <c r="F102" s="106"/>
      <c r="G102" s="105"/>
      <c r="H102" s="105"/>
      <c r="I102" s="105"/>
      <c r="J102" s="105"/>
      <c r="K102" s="105"/>
      <c r="L102" s="106"/>
      <c r="M102" s="106"/>
      <c r="N102" s="106"/>
      <c r="O102" s="106"/>
      <c r="P102" s="106"/>
      <c r="Q102" s="106"/>
      <c r="R102" s="145"/>
      <c r="S102" s="106"/>
      <c r="T102" s="106"/>
      <c r="U102" s="106"/>
      <c r="V102" s="106"/>
      <c r="W102" s="105"/>
      <c r="X102" s="106"/>
      <c r="Y102" s="17"/>
    </row>
    <row r="103" ht="12.75" thickBot="1">
      <c r="R103" s="106"/>
    </row>
    <row r="107" ht="12">
      <c r="AA107" s="38"/>
    </row>
    <row r="108" ht="12">
      <c r="AB108" s="38"/>
    </row>
    <row r="109" spans="1:28" s="38" customFormat="1" ht="12">
      <c r="A109"/>
      <c r="B109"/>
      <c r="C109"/>
      <c r="D109"/>
      <c r="E109"/>
      <c r="F109"/>
      <c r="G109" s="27"/>
      <c r="H109" s="27"/>
      <c r="I109" s="27"/>
      <c r="J109" s="27"/>
      <c r="K109" s="27"/>
      <c r="L109"/>
      <c r="M109"/>
      <c r="N109"/>
      <c r="O109"/>
      <c r="P109"/>
      <c r="Q109"/>
      <c r="S109"/>
      <c r="T109"/>
      <c r="U109"/>
      <c r="V109"/>
      <c r="W109" s="27"/>
      <c r="X109"/>
      <c r="Y109"/>
      <c r="Z109"/>
      <c r="AA109"/>
      <c r="AB109"/>
    </row>
    <row r="162" ht="12" hidden="1"/>
  </sheetData>
  <sheetProtection/>
  <mergeCells count="3">
    <mergeCell ref="B2:Y2"/>
    <mergeCell ref="V97:Y97"/>
    <mergeCell ref="V101:Y101"/>
  </mergeCells>
  <printOptions/>
  <pageMargins left="0.7480314960629921" right="0.7480314960629921" top="0.1968503937007874" bottom="0.3937007874015748" header="0.5118110236220472" footer="0.5118110236220472"/>
  <pageSetup horizontalDpi="600" verticalDpi="600" orientation="portrait" paperSize="8"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proypologismos</dc:creator>
  <cp:keywords/>
  <dc:description/>
  <cp:lastModifiedBy>ΝΙΩΡΑΣ</cp:lastModifiedBy>
  <cp:lastPrinted>2011-07-27T13:54:10Z</cp:lastPrinted>
  <dcterms:created xsi:type="dcterms:W3CDTF">2010-02-01T08:17:10Z</dcterms:created>
  <dcterms:modified xsi:type="dcterms:W3CDTF">2011-08-19T10:24:13Z</dcterms:modified>
  <cp:category/>
  <cp:version/>
  <cp:contentType/>
  <cp:contentStatus/>
</cp:coreProperties>
</file>